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-180" windowWidth="15600" windowHeight="9240" tabRatio="500" activeTab="1"/>
  </bookViews>
  <sheets>
    <sheet name="Procurement Plan " sheetId="6" r:id="rId1"/>
    <sheet name="General Information" sheetId="7" r:id="rId2"/>
  </sheets>
  <definedNames>
    <definedName name="_xlnm._FilterDatabase" localSheetId="0" hidden="1">'Procurement Plan '!$C$6:$V$43</definedName>
    <definedName name="_xlnm.Print_Area" localSheetId="0">'Procurement Plan '!$A$1:$V$43</definedName>
    <definedName name="_xlnm.Print_Titles" localSheetId="0">'Procurement Plan '!$6:$6</definedName>
  </definedNames>
  <calcPr calcId="145621"/>
</workbook>
</file>

<file path=xl/calcChain.xml><?xml version="1.0" encoding="utf-8"?>
<calcChain xmlns="http://schemas.openxmlformats.org/spreadsheetml/2006/main">
  <c r="D5" i="6" l="1"/>
  <c r="G39" i="6"/>
  <c r="H39" i="6" s="1"/>
  <c r="I39" i="6" s="1"/>
  <c r="J39" i="6" s="1"/>
  <c r="P33" i="6"/>
  <c r="K39" i="6" l="1"/>
  <c r="Q39" i="6"/>
  <c r="R39" i="6" s="1"/>
  <c r="G26" i="6"/>
  <c r="H26" i="6" s="1"/>
  <c r="I26" i="6" s="1"/>
  <c r="J26" i="6" s="1"/>
  <c r="K26" i="6" s="1"/>
  <c r="O26" i="6" s="1"/>
  <c r="P26" i="6" s="1"/>
  <c r="Q26" i="6" s="1"/>
  <c r="G18" i="6"/>
  <c r="H18" i="6" s="1"/>
  <c r="I18" i="6" s="1"/>
  <c r="J18" i="6" s="1"/>
  <c r="K18" i="6" s="1"/>
  <c r="O18" i="6" s="1"/>
  <c r="P18" i="6" s="1"/>
  <c r="Q18" i="6" s="1"/>
  <c r="H13" i="6" l="1"/>
  <c r="I13" i="6" s="1"/>
  <c r="J13" i="6" s="1"/>
  <c r="K13" i="6" s="1"/>
  <c r="G13" i="6"/>
  <c r="H12" i="6"/>
  <c r="I12" i="6" s="1"/>
  <c r="J12" i="6" s="1"/>
  <c r="K12" i="6" s="1"/>
  <c r="G12" i="6"/>
  <c r="O12" i="6" l="1"/>
  <c r="P12" i="6" s="1"/>
  <c r="Q12" i="6" s="1"/>
  <c r="O13" i="6"/>
  <c r="P13" i="6" s="1"/>
  <c r="Q13" i="6" s="1"/>
  <c r="K25" i="6"/>
  <c r="O25" i="6" s="1"/>
  <c r="P25" i="6" s="1"/>
  <c r="H19" i="6"/>
  <c r="I19" i="6" s="1"/>
  <c r="G22" i="6"/>
  <c r="H22" i="6" s="1"/>
  <c r="G33" i="6"/>
  <c r="I38" i="6"/>
  <c r="J38" i="6" s="1"/>
  <c r="Q38" i="6" s="1"/>
  <c r="J37" i="6" l="1"/>
  <c r="Q37" i="6" s="1"/>
  <c r="I25" i="6"/>
  <c r="R36" i="6"/>
  <c r="K36" i="6"/>
  <c r="G36" i="6"/>
  <c r="G20" i="6" l="1"/>
  <c r="H20" i="6" s="1"/>
  <c r="I20" i="6" s="1"/>
  <c r="L20" i="6" s="1"/>
  <c r="O20" i="6" s="1"/>
  <c r="Q20" i="6" s="1"/>
  <c r="I36" i="6"/>
  <c r="R38" i="6"/>
  <c r="L16" i="6"/>
  <c r="L15" i="6"/>
  <c r="Q33" i="6"/>
  <c r="H23" i="6"/>
  <c r="I23" i="6" s="1"/>
  <c r="J23" i="6" s="1"/>
  <c r="K23" i="6" s="1"/>
  <c r="O23" i="6" s="1"/>
  <c r="P23" i="6" s="1"/>
  <c r="Q23" i="6" s="1"/>
  <c r="G23" i="6"/>
  <c r="H27" i="6"/>
  <c r="I27" i="6" s="1"/>
  <c r="J27" i="6" s="1"/>
  <c r="K27" i="6" s="1"/>
  <c r="O27" i="6" s="1"/>
  <c r="G27" i="6"/>
  <c r="G24" i="6"/>
  <c r="H24" i="6" s="1"/>
  <c r="I24" i="6" s="1"/>
  <c r="J24" i="6" s="1"/>
  <c r="K24" i="6" s="1"/>
  <c r="O24" i="6" s="1"/>
  <c r="P24" i="6" s="1"/>
  <c r="Q24" i="6" s="1"/>
  <c r="I22" i="6"/>
  <c r="J22" i="6" s="1"/>
  <c r="K22" i="6" s="1"/>
  <c r="L22" i="6" s="1"/>
  <c r="M22" i="6" s="1"/>
  <c r="N22" i="6" s="1"/>
  <c r="O22" i="6" s="1"/>
  <c r="P22" i="6" s="1"/>
  <c r="Q22" i="6" s="1"/>
  <c r="G11" i="6"/>
  <c r="H11" i="6" s="1"/>
  <c r="I11" i="6" s="1"/>
  <c r="J11" i="6" s="1"/>
  <c r="K11" i="6" s="1"/>
  <c r="L11" i="6" s="1"/>
  <c r="M11" i="6" s="1"/>
  <c r="G14" i="6"/>
  <c r="H14" i="6" s="1"/>
  <c r="I14" i="6" s="1"/>
  <c r="J14" i="6" s="1"/>
  <c r="K14" i="6" s="1"/>
  <c r="O14" i="6" s="1"/>
  <c r="P14" i="6" s="1"/>
  <c r="Q14" i="6" s="1"/>
  <c r="B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P27" i="6" l="1"/>
  <c r="Q27" i="6" s="1"/>
  <c r="N11" i="6"/>
  <c r="O11" i="6" s="1"/>
  <c r="P11" i="6" s="1"/>
  <c r="Q11" i="6" s="1"/>
</calcChain>
</file>

<file path=xl/comments1.xml><?xml version="1.0" encoding="utf-8"?>
<comments xmlns="http://schemas.openxmlformats.org/spreadsheetml/2006/main">
  <authors>
    <author>fujitsu</author>
  </authors>
  <commentList>
    <comment ref="R25" authorId="0">
      <text>
        <r>
          <rPr>
            <sz val="9"/>
            <color indexed="81"/>
            <rFont val="Tahoma"/>
            <family val="2"/>
          </rPr>
          <t>Elma:
Original completion date was septemeber 2, 2014. Due to the contract termination this date is revised  as January 14, 2014.</t>
        </r>
      </text>
    </comment>
    <comment ref="T25" authorId="0">
      <text>
        <r>
          <rPr>
            <sz val="9"/>
            <color indexed="81"/>
            <rFont val="Tahoma"/>
            <family val="2"/>
          </rPr>
          <t xml:space="preserve">This is the final disbursement amount due to the contract termination. </t>
        </r>
      </text>
    </comment>
  </commentList>
</comments>
</file>

<file path=xl/sharedStrings.xml><?xml version="1.0" encoding="utf-8"?>
<sst xmlns="http://schemas.openxmlformats.org/spreadsheetml/2006/main" count="335" uniqueCount="163">
  <si>
    <t>ALBANIA SOCIAL ASSISTANCE MODERNIZATION PROJECT- TA COMPONENT</t>
  </si>
  <si>
    <t>Estimated Date of Initial  TOR for the activity</t>
  </si>
  <si>
    <t>Type</t>
  </si>
  <si>
    <t>CS</t>
  </si>
  <si>
    <t>IC</t>
  </si>
  <si>
    <t>CQ</t>
  </si>
  <si>
    <t>PROJECT COST</t>
  </si>
  <si>
    <t>Ref. No.</t>
  </si>
  <si>
    <t>Description of Assignment</t>
  </si>
  <si>
    <t>Selection
Method</t>
  </si>
  <si>
    <t>Review
by Bank
(Prior / Post)</t>
  </si>
  <si>
    <t>Expected
Proposals
Submission Date</t>
  </si>
  <si>
    <t>Expected
Contract Signing</t>
  </si>
  <si>
    <t>Expected
Contract
Completion Date</t>
  </si>
  <si>
    <t>QCBS</t>
  </si>
  <si>
    <t>Prior review</t>
  </si>
  <si>
    <t>Sub-Component 2A</t>
  </si>
  <si>
    <t>Revising Program Parameters for Improved Equity</t>
  </si>
  <si>
    <t>Sub-Component 2B</t>
  </si>
  <si>
    <t>Strengthening Benefits Administration for Improved Efficiency.</t>
  </si>
  <si>
    <t>Sub-Component 2C</t>
  </si>
  <si>
    <t xml:space="preserve"> Promoting Transparency with Communications, Monitoring and Evaluation</t>
  </si>
  <si>
    <t>Sub-Component 2D</t>
  </si>
  <si>
    <t>Project Implementation Support</t>
  </si>
  <si>
    <t>ALBANIA SOCIAL ASSISTANCE MODERNIZATION PROJECT (SAMP)</t>
  </si>
  <si>
    <t>1.1 Design and delivery of training module and revision of administrative guidelines for social administrators on the scoring formula for NE for pilot areas.</t>
  </si>
  <si>
    <t>1.2 Design of new disability eligibility criteria based on the social model and international standards.</t>
  </si>
  <si>
    <t>1.3 Design business procedures and institutional arrangements (e.g. composition as well as functioning  of disability evaluation commission) as necessitated by the Social Model.</t>
  </si>
  <si>
    <t>2.1 Development of Functional Requirements for Disability Assistance MIS.</t>
  </si>
  <si>
    <t>3.1. Design and Implementation of Process Evaluation for Pilot Phase for NE reforms.</t>
  </si>
  <si>
    <t>3.2 Refinement of Design of IE (including sampling), and analysis of baseline data (study)</t>
  </si>
  <si>
    <t>3.3 Baseline Data Collection for Pilot Phase</t>
  </si>
  <si>
    <t>3.4 Implementation of the Communications Campaign for NE reforms (first phase).</t>
  </si>
  <si>
    <t>4.2 - Project Operational Costs</t>
  </si>
  <si>
    <t>4.1 - Project Management Team (PMT) Staffing Costs</t>
  </si>
  <si>
    <t>4.1.1 - Project Manager</t>
  </si>
  <si>
    <t>4.1.2 - Procurement Officer</t>
  </si>
  <si>
    <t>4.1.4 - M&amp;E Officer (part-time)</t>
  </si>
  <si>
    <t>SAMP/CS/IC/01-2012</t>
  </si>
  <si>
    <t>SAMP/CS/IC/03-2012</t>
  </si>
  <si>
    <t>SAMP/CS/IC/02-2012</t>
  </si>
  <si>
    <t>SAMP/CS/IC/04-2013</t>
  </si>
  <si>
    <t>SAMP/CS/IC/05-2013</t>
  </si>
  <si>
    <t>SAMP/CS/IC/06-2013</t>
  </si>
  <si>
    <t>SAMP/CS/IC/07-2013</t>
  </si>
  <si>
    <t>SAMP/CS/CQ/01-2013</t>
  </si>
  <si>
    <t>SAMP/CS/CQ/03-2013</t>
  </si>
  <si>
    <t>SAMP/CS/QCBS/01-2013</t>
  </si>
  <si>
    <t>SAMP/CS/QCBS/03-2013</t>
  </si>
  <si>
    <t>SAMP/G/SH/01-2013</t>
  </si>
  <si>
    <t>Goods</t>
  </si>
  <si>
    <t>Shopping</t>
  </si>
  <si>
    <t>Post review</t>
  </si>
  <si>
    <t>SAMP/CS/IC/08-2013</t>
  </si>
  <si>
    <t>Procurement Method</t>
  </si>
  <si>
    <t>Bank's "No-Objection" to the ToR</t>
  </si>
  <si>
    <t xml:space="preserve">Publication of the Request of Expression of Interest </t>
  </si>
  <si>
    <t>Submission to the Bank of Shortlist and draft RFP</t>
  </si>
  <si>
    <t>Bank's "No-objection" to the RFP and shortlist</t>
  </si>
  <si>
    <t>Bank's no-objection on Technical Evaluation Report</t>
  </si>
  <si>
    <t>Submission of Final Evaluation Report</t>
  </si>
  <si>
    <t>Bank's "No - Objection"</t>
  </si>
  <si>
    <t>Contract Amendment (if any)</t>
  </si>
  <si>
    <t>n/a</t>
  </si>
  <si>
    <t>Issuing date of Invitation to Quote</t>
  </si>
  <si>
    <t>Expected
date of quotations received</t>
  </si>
  <si>
    <t xml:space="preserve"> Technical Evaluation Report</t>
  </si>
  <si>
    <t xml:space="preserve"> Draft Negotiated Contract</t>
  </si>
  <si>
    <t xml:space="preserve"> Evaluation Report</t>
  </si>
  <si>
    <t>Bank's "No-objection" to the Evaluation Report</t>
  </si>
  <si>
    <t xml:space="preserve">4.1.3 - Financial management Officer </t>
  </si>
  <si>
    <t>28,500.00 EUR             525,000.00 ALL</t>
  </si>
  <si>
    <t>2.2 Provide Technical Supervision of NE MIS development and implementation.</t>
  </si>
  <si>
    <t>2.3 Provide Technical Supervision of Disability Assistance MIS development and implementation.</t>
  </si>
  <si>
    <t>SAMP/CS/CQ/04-2014</t>
  </si>
  <si>
    <t>SAMP/CS/CQ/05-2013</t>
  </si>
  <si>
    <t>SAMP/CS/CQ/06-2013</t>
  </si>
  <si>
    <t xml:space="preserve">1.5 Local TA: Development of the new strategy for Protection and Social Inclusion.  </t>
  </si>
  <si>
    <t>SAMP/G/SH/02-2013</t>
  </si>
  <si>
    <r>
      <t>I. </t>
    </r>
    <r>
      <rPr>
        <b/>
        <u/>
        <sz val="12"/>
        <rFont val="Times New Roman"/>
        <family val="1"/>
      </rPr>
      <t>General</t>
    </r>
  </si>
  <si>
    <r>
      <t>1. Project information</t>
    </r>
    <r>
      <rPr>
        <sz val="12"/>
        <rFont val="Times New Roman"/>
        <family val="1"/>
      </rPr>
      <t xml:space="preserve">: </t>
    </r>
  </si>
  <si>
    <t>2. Bank’s approval Date of the procurement Plan:</t>
  </si>
  <si>
    <t xml:space="preserve">Revision 3: </t>
  </si>
  <si>
    <t>II. Goods and non-consulting services</t>
  </si>
  <si>
    <r>
      <t>1. Prior Review Threshold</t>
    </r>
    <r>
      <rPr>
        <sz val="12"/>
        <rFont val="Times New Roman"/>
        <family val="1"/>
      </rPr>
      <t>: Procurement Decisions subject to Prior Review by the Bank as stated in Appendix 1 of the Bank's Procurement Guidelines</t>
    </r>
  </si>
  <si>
    <t>Method Threshold</t>
  </si>
  <si>
    <t>Prior Review Threshold</t>
  </si>
  <si>
    <t>Shopping (Goods)</t>
  </si>
  <si>
    <t>&lt;€75,000</t>
  </si>
  <si>
    <t>First contract</t>
  </si>
  <si>
    <t>III. Consulting services</t>
  </si>
  <si>
    <r>
      <t>1. Prior Review Threshold</t>
    </r>
    <r>
      <rPr>
        <sz val="12"/>
        <rFont val="Times New Roman"/>
        <family val="1"/>
      </rPr>
      <t>: Procurement Decisions subject to Prior Review by the Bank as stated in Appendix 1 of the Bank's Consultant Guidelines</t>
    </r>
  </si>
  <si>
    <t>No ceiling</t>
  </si>
  <si>
    <t>≥€75,000</t>
  </si>
  <si>
    <t>FBS</t>
  </si>
  <si>
    <t>LCS</t>
  </si>
  <si>
    <t>CQS</t>
  </si>
  <si>
    <t>&lt;€100,000</t>
  </si>
  <si>
    <t>SSS</t>
  </si>
  <si>
    <t>Per para 3.10 of Consultant Guidelines</t>
  </si>
  <si>
    <t>All</t>
  </si>
  <si>
    <t>Individual Consultants</t>
  </si>
  <si>
    <t>Per paras 5.1 and 5.4 of Consultant Guidelines</t>
  </si>
  <si>
    <t xml:space="preserve"> Shortlist comprising entirely national consultants (USD)</t>
  </si>
  <si>
    <t>All TORs are subject to Bank's prior review</t>
  </si>
  <si>
    <t xml:space="preserve">III. Procurement Packages with Methods and Time Schedule </t>
  </si>
  <si>
    <t>See next sheets</t>
  </si>
  <si>
    <r>
      <t xml:space="preserve">Country: </t>
    </r>
    <r>
      <rPr>
        <b/>
        <sz val="12"/>
        <rFont val="Times New Roman"/>
        <family val="1"/>
      </rPr>
      <t>Albania</t>
    </r>
  </si>
  <si>
    <r>
      <t xml:space="preserve">Borrower: </t>
    </r>
    <r>
      <rPr>
        <b/>
        <sz val="12"/>
        <rFont val="Times New Roman"/>
        <family val="1"/>
      </rPr>
      <t>Ministry of Labor , Social Affairs and Equal Opportunities (MOLSAEO)</t>
    </r>
  </si>
  <si>
    <r>
      <t xml:space="preserve">Project Name: </t>
    </r>
    <r>
      <rPr>
        <b/>
        <sz val="12"/>
        <rFont val="Times New Roman"/>
        <family val="1"/>
      </rPr>
      <t>Social Assistance Modernization Project (SAMP)</t>
    </r>
  </si>
  <si>
    <r>
      <t xml:space="preserve">Loan No.: </t>
    </r>
    <r>
      <rPr>
        <b/>
        <sz val="12"/>
        <rFont val="Times New Roman"/>
        <family val="1"/>
      </rPr>
      <t>8141- AL</t>
    </r>
  </si>
  <si>
    <r>
      <t xml:space="preserve">Project Implementing Agency: </t>
    </r>
    <r>
      <rPr>
        <b/>
        <sz val="12"/>
        <rFont val="Times New Roman"/>
        <family val="1"/>
      </rPr>
      <t>Project  Implementation Team - Ministry of Labor , Social Affairs and Equal Opportunities (MOLSAEO)</t>
    </r>
  </si>
  <si>
    <t>Sole Source - All ; Competitive - &gt;€35,000</t>
  </si>
  <si>
    <t xml:space="preserve">Estimated Date of submission of ITQ and Technical Specification </t>
  </si>
  <si>
    <t>Bank's "No-Objection" to the ITQ</t>
  </si>
  <si>
    <r>
      <t xml:space="preserve">Original: </t>
    </r>
    <r>
      <rPr>
        <b/>
        <sz val="12"/>
        <rFont val="Times New Roman"/>
        <family val="1"/>
      </rPr>
      <t>March 21, 2013</t>
    </r>
  </si>
  <si>
    <r>
      <rPr>
        <sz val="12"/>
        <rFont val="Times New Roman"/>
        <family val="1"/>
      </rPr>
      <t xml:space="preserve">3. Date of General Procurement Notice:  </t>
    </r>
    <r>
      <rPr>
        <b/>
        <sz val="12"/>
        <rFont val="Times New Roman"/>
        <family val="1"/>
      </rPr>
      <t>March 21, 2013</t>
    </r>
  </si>
  <si>
    <r>
      <rPr>
        <sz val="12"/>
        <rFont val="Times New Roman"/>
        <family val="1"/>
      </rPr>
      <t xml:space="preserve">4. Period covered by this procurement plan: </t>
    </r>
    <r>
      <rPr>
        <b/>
        <sz val="12"/>
        <rFont val="Times New Roman"/>
        <family val="1"/>
      </rPr>
      <t xml:space="preserve"> February 2013 to November 2017</t>
    </r>
  </si>
  <si>
    <t>1.4 National technical assistance to support Albanian Government in developing the new strategy for Protection and Social Inclusion</t>
  </si>
  <si>
    <t>SS</t>
  </si>
  <si>
    <t>Contractor's name</t>
  </si>
  <si>
    <t>538,000 ALL</t>
  </si>
  <si>
    <t>SAMP/G/SH/03-2013</t>
  </si>
  <si>
    <t>175,900 ALL</t>
  </si>
  <si>
    <t>533,666 ALL</t>
  </si>
  <si>
    <t>73,750.00 EUR             1,032,500 ALL</t>
  </si>
  <si>
    <t>25,965.00 EUR             515,000 ALL</t>
  </si>
  <si>
    <r>
      <rPr>
        <b/>
        <sz val="11"/>
        <color theme="1"/>
        <rFont val="Times New Roman"/>
        <family val="1"/>
      </rPr>
      <t>Consortium “COMPORT &amp; DANAE”</t>
    </r>
    <r>
      <rPr>
        <sz val="11"/>
        <color theme="1"/>
        <rFont val="Times New Roman"/>
        <family val="1"/>
      </rPr>
      <t xml:space="preserve">                                                  Rr:”Hajdar Hidri”, 24/1, 
Mobile: 355 69 20 98 400
Tel: 355 4 258 170
e-mail: albcomport@albcomport.com
Tirana, Albania 
</t>
    </r>
  </si>
  <si>
    <r>
      <rPr>
        <b/>
        <sz val="11"/>
        <color theme="1"/>
        <rFont val="Times New Roman"/>
        <family val="1"/>
      </rPr>
      <t>Ms. Suzana Papadhopulli</t>
    </r>
    <r>
      <rPr>
        <sz val="11"/>
        <color theme="1"/>
        <rFont val="Times New Roman"/>
        <family val="1"/>
      </rPr>
      <t xml:space="preserve">                 Rruga Pjeter Budi, No.27, Tirana, Albania</t>
    </r>
  </si>
  <si>
    <r>
      <rPr>
        <b/>
        <sz val="11"/>
        <color theme="1"/>
        <rFont val="Times New Roman"/>
        <family val="1"/>
      </rPr>
      <t xml:space="preserve">Ms. Marsela Shameti </t>
    </r>
    <r>
      <rPr>
        <sz val="11"/>
        <color theme="1"/>
        <rFont val="Times New Roman"/>
        <family val="1"/>
      </rPr>
      <t xml:space="preserve">                              RR : Qemal Stafa, P 134/1 Ap 6, Tirana, Albania</t>
    </r>
  </si>
  <si>
    <r>
      <rPr>
        <b/>
        <sz val="11"/>
        <color theme="1"/>
        <rFont val="Times New Roman"/>
        <family val="1"/>
      </rPr>
      <t>BNT Electronics sh.p.k</t>
    </r>
    <r>
      <rPr>
        <sz val="11"/>
        <color theme="1"/>
        <rFont val="Times New Roman"/>
        <family val="1"/>
      </rPr>
      <t xml:space="preserve">. Rr:”Pjeter Bogdani”, 39/1, Tirana, Albania
Tel: +355 422 73 666
Fax: +355 422 73 777
</t>
    </r>
  </si>
  <si>
    <r>
      <rPr>
        <b/>
        <sz val="11"/>
        <color theme="1"/>
        <rFont val="Times New Roman"/>
        <family val="1"/>
      </rPr>
      <t xml:space="preserve">Fastech sh.p.k. </t>
    </r>
    <r>
      <rPr>
        <sz val="11"/>
        <color theme="1"/>
        <rFont val="Times New Roman"/>
        <family val="1"/>
      </rPr>
      <t xml:space="preserve">,                         Rr: “ Brigada VIII, Pll.8/1, 
e-mail: info@fastach.com.al
e-mail: altinluli@fastech.com.al
Tirana, Albania
</t>
    </r>
  </si>
  <si>
    <r>
      <rPr>
        <b/>
        <sz val="11"/>
        <color theme="1"/>
        <rFont val="Times New Roman"/>
        <family val="1"/>
      </rPr>
      <t xml:space="preserve">Consortium “COMARCH - Comarch SA Albanian Branch &amp; CA Consulting” </t>
    </r>
    <r>
      <rPr>
        <sz val="11"/>
        <color theme="1"/>
        <rFont val="Times New Roman"/>
        <family val="1"/>
      </rPr>
      <t xml:space="preserve">                                     Rr. “Medar Shtylla”, Tirana, Albania
Mobile: +355 66 215 99 99 , Tel: +48 694 464 84 wojclech.lechwacki@comarch.com,                                                                   lechwacki@gmail.com
</t>
    </r>
  </si>
  <si>
    <r>
      <rPr>
        <b/>
        <sz val="11"/>
        <color theme="1"/>
        <rFont val="Times New Roman"/>
        <family val="1"/>
      </rPr>
      <t>Mr. Zef Shala</t>
    </r>
    <r>
      <rPr>
        <sz val="11"/>
        <color theme="1"/>
        <rFont val="Times New Roman"/>
        <family val="1"/>
      </rPr>
      <t xml:space="preserve">                                        Rr. “MuhametGjollesha”, P.28, Sh. 1, Apt 5, Tirane
Mobile: 0682125484             mobile: 355 67 39 825 51
Phone (home): (04) 2432 30 
e-mail:z_shala@yahoo.com
</t>
    </r>
  </si>
  <si>
    <r>
      <rPr>
        <b/>
        <sz val="11"/>
        <color theme="1"/>
        <rFont val="Times New Roman"/>
        <family val="1"/>
      </rPr>
      <t xml:space="preserve">Mrs. Vilma Kolpeja </t>
    </r>
    <r>
      <rPr>
        <sz val="11"/>
        <color theme="1"/>
        <rFont val="Times New Roman"/>
        <family val="1"/>
      </rPr>
      <t xml:space="preserve">               Rruga “Besim Imami”, No.115,                              mobile: 355 69 23 485 72 
Tiranë, 
e-mail: vkolpeja@gmail.com
</t>
    </r>
  </si>
  <si>
    <r>
      <rPr>
        <b/>
        <sz val="11"/>
        <color theme="1"/>
        <rFont val="Times New Roman"/>
        <family val="1"/>
      </rPr>
      <t>Consortium – “Future Center &amp; In Family for Family</t>
    </r>
    <r>
      <rPr>
        <sz val="11"/>
        <color theme="1"/>
        <rFont val="Times New Roman"/>
        <family val="1"/>
      </rPr>
      <t xml:space="preserve">”                     Rr: Donika Kastrioti, P.14, Kati 6/2 1000, 
Tel: 35542275472, mobile: 069 60 90 561, 
e-mail: info@futurecenter.org  
Tirana, Albania
</t>
    </r>
  </si>
  <si>
    <r>
      <rPr>
        <b/>
        <sz val="11"/>
        <color theme="1"/>
        <rFont val="Times New Roman"/>
        <family val="1"/>
      </rPr>
      <t xml:space="preserve">IMB - Institute of Modeling in Business </t>
    </r>
    <r>
      <rPr>
        <sz val="11"/>
        <color theme="1"/>
        <rFont val="Times New Roman"/>
        <family val="1"/>
      </rPr>
      <t xml:space="preserve">                                                        Bulevardi “Gjergj Fishta”
Pallati 4/8/45
e-mail: xheni.kobuzi@imb.al
www.imb.al
Tel: 04 22 53 466 /Ext. 251
</t>
    </r>
  </si>
  <si>
    <r>
      <rPr>
        <b/>
        <sz val="11"/>
        <color theme="1"/>
        <rFont val="Times New Roman"/>
        <family val="1"/>
      </rPr>
      <t>Ms. Elma Dogani</t>
    </r>
    <r>
      <rPr>
        <sz val="11"/>
        <color theme="1"/>
        <rFont val="Times New Roman"/>
        <family val="1"/>
      </rPr>
      <t xml:space="preserve">                               Rr: Haxhi H Dalliu", P11.184/9, Apt.7, Tirana, Albania</t>
    </r>
  </si>
  <si>
    <t>1.2 (a) International expertise for Design of new disability eligibility criteria based on the social model and international standards.</t>
  </si>
  <si>
    <t>1.2 (b)  Local Expertise for Design of new disability eligibility criteria based on the social model and international standards.</t>
  </si>
  <si>
    <t>SAMP/CS/IC/10-2014</t>
  </si>
  <si>
    <t>SAMP/CS/CQ/02-2014</t>
  </si>
  <si>
    <t>SAMP/CS/IC/09-2014</t>
  </si>
  <si>
    <t>Final Disbursed Amount</t>
  </si>
  <si>
    <t>Final Contract Amount (Committed)</t>
  </si>
  <si>
    <t>4.2.1 (a) Purchase of IT Equipment for PMT Team</t>
  </si>
  <si>
    <t>4.2.1( b) Purchase of Photocopy  Machine for PMT Team</t>
  </si>
  <si>
    <t>4.2.1 (.c) Purchase of a project accounting software application.</t>
  </si>
  <si>
    <t>4.2.3 Bank Charges</t>
  </si>
  <si>
    <t>4.2.2 Te part of the Employer Obligation - 16.7 %</t>
  </si>
  <si>
    <t>4.2.1- Equipment, Consumable,  office supply &amp; telephone charge</t>
  </si>
  <si>
    <t>SAMP/CS/CQ/01-2014</t>
  </si>
  <si>
    <t>SAMP/CS/CQ/03-2014</t>
  </si>
  <si>
    <t>3.5 Technical Assistance for Implementation of the Communications Campaign activities for NE reforms (first phase</t>
  </si>
  <si>
    <t>3.6 Implementation of the Communications Campaign for Disability Assistance reform (first phase).</t>
  </si>
  <si>
    <r>
      <t xml:space="preserve">Revision 1: </t>
    </r>
    <r>
      <rPr>
        <b/>
        <sz val="12"/>
        <rFont val="Times New Roman"/>
        <family val="1"/>
      </rPr>
      <t>February 17, 2014</t>
    </r>
  </si>
  <si>
    <t>September 13, 2013        October 4, 2013    December 9, 2013</t>
  </si>
  <si>
    <t>SAMP/G/SH/04-2014</t>
  </si>
  <si>
    <t xml:space="preserve">4.2.1 (e) Per diem &amp; Telephone charges &amp; Office Supply </t>
  </si>
  <si>
    <t>4.2.1 (d) Bus renting for the implementation of the Communications Campaign activities for NE reforms (first phase)</t>
  </si>
  <si>
    <t xml:space="preserve">Component 2: Technical Assistance to Strengthen Implementation Capacity for Social
Assistance Programs </t>
  </si>
  <si>
    <t>PROCUREMENT PLAN (Revised version of October 1, 2013 and updated by April 23, 2014)</t>
  </si>
  <si>
    <t>Revision 2:  April 29,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</si>
</sst>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\ [$€-407]"/>
    <numFmt numFmtId="166" formatCode="#,##0.00\ [$€-1]"/>
    <numFmt numFmtId="167" formatCode="#,##0.00[$Lek-41C]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>
      <alignment vertical="top"/>
    </xf>
  </cellStyleXfs>
  <cellXfs count="253">
    <xf numFmtId="0" fontId="0" fillId="0" borderId="0" xfId="0"/>
    <xf numFmtId="4" fontId="4" fillId="3" borderId="0" xfId="0" applyNumberFormat="1" applyFont="1" applyFill="1" applyBorder="1" applyAlignment="1"/>
    <xf numFmtId="0" fontId="4" fillId="0" borderId="0" xfId="0" applyFont="1" applyAlignment="1"/>
    <xf numFmtId="4" fontId="3" fillId="3" borderId="0" xfId="0" applyNumberFormat="1" applyFont="1" applyFill="1" applyBorder="1" applyAlignment="1"/>
    <xf numFmtId="4" fontId="6" fillId="0" borderId="1" xfId="0" applyNumberFormat="1" applyFont="1" applyBorder="1" applyAlignment="1">
      <alignment horizontal="center" vertical="top"/>
    </xf>
    <xf numFmtId="0" fontId="6" fillId="4" borderId="1" xfId="0" applyFont="1" applyFill="1" applyBorder="1"/>
    <xf numFmtId="0" fontId="6" fillId="0" borderId="3" xfId="0" applyFont="1" applyBorder="1" applyAlignment="1">
      <alignment horizontal="left"/>
    </xf>
    <xf numFmtId="4" fontId="6" fillId="2" borderId="5" xfId="0" applyNumberFormat="1" applyFont="1" applyFill="1" applyBorder="1" applyAlignment="1">
      <alignment vertical="top"/>
    </xf>
    <xf numFmtId="164" fontId="6" fillId="4" borderId="1" xfId="0" applyNumberFormat="1" applyFont="1" applyFill="1" applyBorder="1"/>
    <xf numFmtId="0" fontId="5" fillId="3" borderId="0" xfId="0" applyFont="1" applyFill="1"/>
    <xf numFmtId="0" fontId="1" fillId="3" borderId="0" xfId="0" applyFont="1" applyFill="1"/>
    <xf numFmtId="0" fontId="4" fillId="3" borderId="0" xfId="0" applyFont="1" applyFill="1" applyAlignment="1"/>
    <xf numFmtId="0" fontId="0" fillId="3" borderId="0" xfId="0" applyFill="1"/>
    <xf numFmtId="15" fontId="5" fillId="3" borderId="0" xfId="0" applyNumberFormat="1" applyFont="1" applyFill="1"/>
    <xf numFmtId="0" fontId="5" fillId="4" borderId="7" xfId="0" applyFont="1" applyFill="1" applyBorder="1" applyAlignment="1">
      <alignment horizontal="left" vertical="top" wrapText="1"/>
    </xf>
    <xf numFmtId="0" fontId="5" fillId="4" borderId="6" xfId="0" applyFont="1" applyFill="1" applyBorder="1"/>
    <xf numFmtId="164" fontId="6" fillId="0" borderId="1" xfId="0" applyNumberFormat="1" applyFont="1" applyBorder="1" applyAlignment="1">
      <alignment horizontal="right" vertical="top"/>
    </xf>
    <xf numFmtId="0" fontId="5" fillId="3" borderId="0" xfId="0" applyFont="1" applyFill="1" applyBorder="1"/>
    <xf numFmtId="15" fontId="6" fillId="0" borderId="1" xfId="0" applyNumberFormat="1" applyFont="1" applyBorder="1"/>
    <xf numFmtId="4" fontId="5" fillId="4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top"/>
    </xf>
    <xf numFmtId="0" fontId="7" fillId="5" borderId="1" xfId="0" applyFont="1" applyFill="1" applyBorder="1" applyAlignment="1">
      <alignment horizontal="justify" vertical="top" wrapText="1"/>
    </xf>
    <xf numFmtId="0" fontId="5" fillId="4" borderId="1" xfId="0" applyFont="1" applyFill="1" applyBorder="1"/>
    <xf numFmtId="0" fontId="5" fillId="4" borderId="2" xfId="0" applyFont="1" applyFill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left" vertical="top"/>
    </xf>
    <xf numFmtId="4" fontId="5" fillId="2" borderId="5" xfId="0" applyNumberFormat="1" applyFont="1" applyFill="1" applyBorder="1" applyAlignment="1">
      <alignment horizontal="center" vertical="top"/>
    </xf>
    <xf numFmtId="4" fontId="5" fillId="2" borderId="16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/>
    </xf>
    <xf numFmtId="15" fontId="6" fillId="0" borderId="4" xfId="0" applyNumberFormat="1" applyFont="1" applyBorder="1"/>
    <xf numFmtId="4" fontId="5" fillId="4" borderId="2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right" vertical="top"/>
    </xf>
    <xf numFmtId="164" fontId="6" fillId="0" borderId="17" xfId="0" applyNumberFormat="1" applyFont="1" applyBorder="1" applyAlignment="1">
      <alignment horizontal="right" vertical="top" wrapText="1"/>
    </xf>
    <xf numFmtId="164" fontId="6" fillId="4" borderId="17" xfId="0" applyNumberFormat="1" applyFont="1" applyFill="1" applyBorder="1"/>
    <xf numFmtId="4" fontId="6" fillId="0" borderId="1" xfId="0" applyNumberFormat="1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164" fontId="0" fillId="3" borderId="0" xfId="0" applyNumberFormat="1" applyFill="1"/>
    <xf numFmtId="0" fontId="6" fillId="0" borderId="6" xfId="0" applyFont="1" applyBorder="1" applyAlignment="1">
      <alignment horizontal="justify" vertical="top" wrapText="1"/>
    </xf>
    <xf numFmtId="4" fontId="6" fillId="2" borderId="16" xfId="0" applyNumberFormat="1" applyFont="1" applyFill="1" applyBorder="1" applyAlignment="1">
      <alignment horizontal="right" vertical="top"/>
    </xf>
    <xf numFmtId="164" fontId="6" fillId="2" borderId="16" xfId="0" applyNumberFormat="1" applyFont="1" applyFill="1" applyBorder="1" applyAlignment="1">
      <alignment horizontal="right" vertical="top"/>
    </xf>
    <xf numFmtId="0" fontId="5" fillId="4" borderId="10" xfId="0" applyFont="1" applyFill="1" applyBorder="1"/>
    <xf numFmtId="0" fontId="5" fillId="4" borderId="11" xfId="0" applyFont="1" applyFill="1" applyBorder="1"/>
    <xf numFmtId="4" fontId="5" fillId="4" borderId="11" xfId="0" applyNumberFormat="1" applyFont="1" applyFill="1" applyBorder="1" applyAlignment="1">
      <alignment horizontal="center" vertical="top"/>
    </xf>
    <xf numFmtId="0" fontId="6" fillId="4" borderId="11" xfId="0" applyFont="1" applyFill="1" applyBorder="1"/>
    <xf numFmtId="164" fontId="6" fillId="4" borderId="11" xfId="0" applyNumberFormat="1" applyFont="1" applyFill="1" applyBorder="1"/>
    <xf numFmtId="164" fontId="6" fillId="4" borderId="19" xfId="0" applyNumberFormat="1" applyFont="1" applyFill="1" applyBorder="1"/>
    <xf numFmtId="0" fontId="3" fillId="3" borderId="0" xfId="0" applyFont="1" applyFill="1" applyAlignment="1">
      <alignment wrapText="1"/>
    </xf>
    <xf numFmtId="0" fontId="0" fillId="3" borderId="0" xfId="0" applyFont="1" applyFill="1"/>
    <xf numFmtId="0" fontId="3" fillId="3" borderId="0" xfId="0" applyFont="1" applyFill="1" applyAlignment="1"/>
    <xf numFmtId="43" fontId="9" fillId="3" borderId="0" xfId="1" applyFont="1" applyFill="1"/>
    <xf numFmtId="0" fontId="3" fillId="2" borderId="23" xfId="0" applyFont="1" applyFill="1" applyBorder="1" applyAlignment="1">
      <alignment horizontal="left" vertical="top" wrapText="1"/>
    </xf>
    <xf numFmtId="49" fontId="11" fillId="0" borderId="21" xfId="2" applyNumberFormat="1" applyFont="1" applyFill="1" applyBorder="1" applyAlignment="1">
      <alignment vertical="top" wrapText="1"/>
    </xf>
    <xf numFmtId="49" fontId="11" fillId="0" borderId="21" xfId="2" applyNumberFormat="1" applyFont="1" applyFill="1" applyBorder="1" applyAlignment="1">
      <alignment horizontal="left" vertical="top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/>
    </xf>
    <xf numFmtId="4" fontId="6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4" fontId="3" fillId="2" borderId="22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4" fontId="6" fillId="2" borderId="26" xfId="0" applyNumberFormat="1" applyFont="1" applyFill="1" applyBorder="1" applyAlignment="1">
      <alignment horizontal="center" vertical="top"/>
    </xf>
    <xf numFmtId="15" fontId="13" fillId="0" borderId="1" xfId="0" applyNumberFormat="1" applyFont="1" applyBorder="1" applyAlignment="1">
      <alignment horizontal="right"/>
    </xf>
    <xf numFmtId="0" fontId="0" fillId="6" borderId="0" xfId="0" applyFill="1"/>
    <xf numFmtId="0" fontId="12" fillId="0" borderId="0" xfId="0" applyFont="1"/>
    <xf numFmtId="0" fontId="5" fillId="4" borderId="27" xfId="0" applyFont="1" applyFill="1" applyBorder="1" applyAlignment="1">
      <alignment horizontal="center" vertical="top" wrapText="1"/>
    </xf>
    <xf numFmtId="4" fontId="5" fillId="2" borderId="28" xfId="0" applyNumberFormat="1" applyFont="1" applyFill="1" applyBorder="1" applyAlignment="1">
      <alignment horizontal="center" vertical="top"/>
    </xf>
    <xf numFmtId="4" fontId="6" fillId="2" borderId="28" xfId="0" applyNumberFormat="1" applyFont="1" applyFill="1" applyBorder="1" applyAlignment="1">
      <alignment horizontal="center" vertical="top"/>
    </xf>
    <xf numFmtId="164" fontId="6" fillId="2" borderId="28" xfId="0" applyNumberFormat="1" applyFont="1" applyFill="1" applyBorder="1" applyAlignment="1">
      <alignment horizontal="center" vertical="top"/>
    </xf>
    <xf numFmtId="164" fontId="6" fillId="4" borderId="30" xfId="0" applyNumberFormat="1" applyFont="1" applyFill="1" applyBorder="1"/>
    <xf numFmtId="164" fontId="6" fillId="4" borderId="31" xfId="0" applyNumberFormat="1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1" fontId="0" fillId="3" borderId="32" xfId="0" applyNumberFormat="1" applyFill="1" applyBorder="1" applyAlignment="1">
      <alignment horizontal="center"/>
    </xf>
    <xf numFmtId="1" fontId="5" fillId="3" borderId="33" xfId="0" applyNumberFormat="1" applyFont="1" applyFill="1" applyBorder="1" applyAlignment="1">
      <alignment horizontal="center"/>
    </xf>
    <xf numFmtId="1" fontId="16" fillId="3" borderId="33" xfId="0" applyNumberFormat="1" applyFont="1" applyFill="1" applyBorder="1" applyAlignment="1">
      <alignment horizontal="center"/>
    </xf>
    <xf numFmtId="1" fontId="16" fillId="3" borderId="34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justify" vertical="top" wrapText="1"/>
    </xf>
    <xf numFmtId="17" fontId="6" fillId="0" borderId="17" xfId="0" applyNumberFormat="1" applyFont="1" applyBorder="1" applyAlignment="1">
      <alignment horizontal="right"/>
    </xf>
    <xf numFmtId="0" fontId="6" fillId="0" borderId="6" xfId="0" applyFont="1" applyFill="1" applyBorder="1" applyAlignment="1">
      <alignment horizontal="left" vertical="top" wrapText="1"/>
    </xf>
    <xf numFmtId="15" fontId="6" fillId="0" borderId="1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17" fontId="6" fillId="0" borderId="30" xfId="0" applyNumberFormat="1" applyFont="1" applyBorder="1" applyAlignment="1">
      <alignment horizontal="right"/>
    </xf>
    <xf numFmtId="164" fontId="6" fillId="0" borderId="30" xfId="0" applyNumberFormat="1" applyFont="1" applyBorder="1" applyAlignment="1">
      <alignment horizontal="right" vertical="top"/>
    </xf>
    <xf numFmtId="164" fontId="6" fillId="0" borderId="30" xfId="0" applyNumberFormat="1" applyFont="1" applyBorder="1" applyAlignment="1">
      <alignment horizontal="right" vertical="top" wrapText="1"/>
    </xf>
    <xf numFmtId="15" fontId="6" fillId="0" borderId="1" xfId="0" applyNumberFormat="1" applyFont="1" applyBorder="1" applyAlignment="1">
      <alignment horizontal="right"/>
    </xf>
    <xf numFmtId="15" fontId="6" fillId="0" borderId="1" xfId="0" applyNumberFormat="1" applyFont="1" applyBorder="1" applyAlignment="1">
      <alignment wrapText="1"/>
    </xf>
    <xf numFmtId="15" fontId="6" fillId="0" borderId="35" xfId="0" applyNumberFormat="1" applyFont="1" applyBorder="1"/>
    <xf numFmtId="17" fontId="6" fillId="0" borderId="14" xfId="0" applyNumberFormat="1" applyFont="1" applyBorder="1" applyAlignment="1">
      <alignment horizontal="right"/>
    </xf>
    <xf numFmtId="15" fontId="6" fillId="0" borderId="1" xfId="0" applyNumberFormat="1" applyFont="1" applyBorder="1" applyAlignment="1"/>
    <xf numFmtId="0" fontId="6" fillId="3" borderId="6" xfId="0" applyFont="1" applyFill="1" applyBorder="1" applyAlignment="1">
      <alignment horizontal="justify" vertical="top" wrapText="1"/>
    </xf>
    <xf numFmtId="49" fontId="11" fillId="3" borderId="21" xfId="2" applyNumberFormat="1" applyFont="1" applyFill="1" applyBorder="1" applyAlignment="1">
      <alignment horizontal="left" vertical="top" wrapText="1"/>
    </xf>
    <xf numFmtId="4" fontId="13" fillId="3" borderId="26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3" fontId="0" fillId="3" borderId="0" xfId="1" applyFont="1" applyFill="1"/>
    <xf numFmtId="43" fontId="0" fillId="3" borderId="0" xfId="0" applyNumberFormat="1" applyFill="1"/>
    <xf numFmtId="15" fontId="13" fillId="0" borderId="1" xfId="0" applyNumberFormat="1" applyFont="1" applyBorder="1" applyAlignment="1">
      <alignment horizontal="center"/>
    </xf>
    <xf numFmtId="15" fontId="6" fillId="3" borderId="1" xfId="0" applyNumberFormat="1" applyFont="1" applyFill="1" applyBorder="1" applyAlignment="1">
      <alignment horizontal="center"/>
    </xf>
    <xf numFmtId="15" fontId="6" fillId="3" borderId="1" xfId="0" applyNumberFormat="1" applyFont="1" applyFill="1" applyBorder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36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15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4" fillId="0" borderId="39" xfId="0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left"/>
    </xf>
    <xf numFmtId="15" fontId="0" fillId="0" borderId="0" xfId="0" applyNumberFormat="1"/>
    <xf numFmtId="166" fontId="6" fillId="0" borderId="1" xfId="0" applyNumberFormat="1" applyFont="1" applyBorder="1"/>
    <xf numFmtId="166" fontId="6" fillId="0" borderId="4" xfId="0" applyNumberFormat="1" applyFont="1" applyBorder="1"/>
    <xf numFmtId="1" fontId="16" fillId="3" borderId="42" xfId="0" applyNumberFormat="1" applyFont="1" applyFill="1" applyBorder="1" applyAlignment="1">
      <alignment horizontal="center"/>
    </xf>
    <xf numFmtId="166" fontId="6" fillId="0" borderId="30" xfId="0" applyNumberFormat="1" applyFont="1" applyBorder="1"/>
    <xf numFmtId="15" fontId="6" fillId="0" borderId="30" xfId="0" applyNumberFormat="1" applyFont="1" applyBorder="1"/>
    <xf numFmtId="15" fontId="6" fillId="0" borderId="30" xfId="0" applyNumberFormat="1" applyFont="1" applyBorder="1" applyAlignment="1">
      <alignment wrapText="1"/>
    </xf>
    <xf numFmtId="49" fontId="13" fillId="0" borderId="21" xfId="2" applyNumberFormat="1" applyFont="1" applyFill="1" applyBorder="1" applyAlignment="1">
      <alignment vertical="top" wrapText="1"/>
    </xf>
    <xf numFmtId="166" fontId="6" fillId="0" borderId="30" xfId="0" applyNumberFormat="1" applyFont="1" applyBorder="1" applyAlignment="1">
      <alignment wrapText="1"/>
    </xf>
    <xf numFmtId="166" fontId="6" fillId="0" borderId="35" xfId="0" applyNumberFormat="1" applyFont="1" applyBorder="1" applyAlignment="1">
      <alignment wrapText="1"/>
    </xf>
    <xf numFmtId="0" fontId="0" fillId="3" borderId="0" xfId="0" applyNumberFormat="1" applyFill="1"/>
    <xf numFmtId="0" fontId="6" fillId="0" borderId="43" xfId="0" applyFont="1" applyBorder="1" applyAlignment="1">
      <alignment horizontal="justify" vertical="top" wrapText="1"/>
    </xf>
    <xf numFmtId="0" fontId="3" fillId="3" borderId="44" xfId="0" applyFont="1" applyFill="1" applyBorder="1" applyAlignment="1">
      <alignment horizontal="justify" vertical="top"/>
    </xf>
    <xf numFmtId="4" fontId="6" fillId="0" borderId="45" xfId="0" applyNumberFormat="1" applyFont="1" applyBorder="1" applyAlignment="1">
      <alignment horizontal="center"/>
    </xf>
    <xf numFmtId="4" fontId="6" fillId="3" borderId="46" xfId="0" applyNumberFormat="1" applyFont="1" applyFill="1" applyBorder="1" applyAlignment="1">
      <alignment horizontal="center" vertical="top"/>
    </xf>
    <xf numFmtId="0" fontId="6" fillId="0" borderId="46" xfId="0" applyFont="1" applyBorder="1" applyAlignment="1">
      <alignment horizontal="left"/>
    </xf>
    <xf numFmtId="164" fontId="6" fillId="3" borderId="46" xfId="0" applyNumberFormat="1" applyFont="1" applyFill="1" applyBorder="1" applyAlignment="1">
      <alignment horizontal="right" vertical="top"/>
    </xf>
    <xf numFmtId="15" fontId="6" fillId="3" borderId="46" xfId="0" applyNumberFormat="1" applyFont="1" applyFill="1" applyBorder="1"/>
    <xf numFmtId="164" fontId="6" fillId="3" borderId="47" xfId="0" applyNumberFormat="1" applyFont="1" applyFill="1" applyBorder="1" applyAlignment="1">
      <alignment horizontal="right" vertical="top"/>
    </xf>
    <xf numFmtId="0" fontId="3" fillId="0" borderId="0" xfId="0" applyFont="1"/>
    <xf numFmtId="4" fontId="6" fillId="2" borderId="5" xfId="0" applyNumberFormat="1" applyFont="1" applyFill="1" applyBorder="1" applyAlignment="1">
      <alignment horizontal="right" vertical="top"/>
    </xf>
    <xf numFmtId="15" fontId="6" fillId="0" borderId="4" xfId="0" applyNumberFormat="1" applyFont="1" applyBorder="1" applyAlignment="1">
      <alignment horizontal="right"/>
    </xf>
    <xf numFmtId="164" fontId="6" fillId="2" borderId="5" xfId="0" applyNumberFormat="1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justify" vertical="top" wrapText="1"/>
    </xf>
    <xf numFmtId="4" fontId="6" fillId="0" borderId="4" xfId="0" applyNumberFormat="1" applyFont="1" applyBorder="1" applyAlignment="1">
      <alignment horizontal="center"/>
    </xf>
    <xf numFmtId="15" fontId="6" fillId="0" borderId="2" xfId="0" applyNumberFormat="1" applyFont="1" applyBorder="1" applyAlignment="1">
      <alignment horizontal="right"/>
    </xf>
    <xf numFmtId="15" fontId="6" fillId="0" borderId="2" xfId="0" applyNumberFormat="1" applyFont="1" applyBorder="1"/>
    <xf numFmtId="15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/>
    <xf numFmtId="17" fontId="6" fillId="0" borderId="18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justify" vertical="top" wrapText="1"/>
    </xf>
    <xf numFmtId="49" fontId="11" fillId="0" borderId="49" xfId="2" applyNumberFormat="1" applyFont="1" applyFill="1" applyBorder="1" applyAlignment="1">
      <alignment vertical="top" wrapText="1"/>
    </xf>
    <xf numFmtId="15" fontId="6" fillId="0" borderId="3" xfId="0" applyNumberFormat="1" applyFont="1" applyBorder="1" applyAlignment="1">
      <alignment horizontal="right"/>
    </xf>
    <xf numFmtId="15" fontId="6" fillId="0" borderId="3" xfId="0" applyNumberFormat="1" applyFont="1" applyBorder="1"/>
    <xf numFmtId="15" fontId="6" fillId="0" borderId="3" xfId="0" applyNumberFormat="1" applyFont="1" applyBorder="1" applyAlignment="1">
      <alignment horizontal="center"/>
    </xf>
    <xf numFmtId="166" fontId="6" fillId="0" borderId="3" xfId="0" applyNumberFormat="1" applyFont="1" applyBorder="1"/>
    <xf numFmtId="166" fontId="6" fillId="0" borderId="29" xfId="0" applyNumberFormat="1" applyFont="1" applyBorder="1"/>
    <xf numFmtId="17" fontId="6" fillId="0" borderId="15" xfId="0" applyNumberFormat="1" applyFont="1" applyBorder="1" applyAlignment="1">
      <alignment horizontal="right"/>
    </xf>
    <xf numFmtId="0" fontId="11" fillId="0" borderId="48" xfId="2" applyFont="1" applyFill="1" applyBorder="1" applyAlignment="1">
      <alignment horizontal="left" vertical="top" wrapText="1"/>
    </xf>
    <xf numFmtId="166" fontId="6" fillId="0" borderId="27" xfId="0" applyNumberFormat="1" applyFont="1" applyBorder="1" applyAlignment="1">
      <alignment wrapText="1"/>
    </xf>
    <xf numFmtId="0" fontId="21" fillId="3" borderId="0" xfId="0" applyFont="1" applyFill="1"/>
    <xf numFmtId="0" fontId="6" fillId="0" borderId="1" xfId="0" applyFont="1" applyBorder="1" applyAlignment="1">
      <alignment horizontal="left"/>
    </xf>
    <xf numFmtId="0" fontId="6" fillId="0" borderId="51" xfId="0" applyFont="1" applyFill="1" applyBorder="1" applyAlignment="1">
      <alignment horizontal="justify" vertical="top" wrapText="1"/>
    </xf>
    <xf numFmtId="0" fontId="5" fillId="7" borderId="41" xfId="0" applyFont="1" applyFill="1" applyBorder="1" applyAlignment="1">
      <alignment horizontal="justify" vertical="top" wrapText="1"/>
    </xf>
    <xf numFmtId="49" fontId="20" fillId="7" borderId="40" xfId="2" applyNumberFormat="1" applyFont="1" applyFill="1" applyBorder="1" applyAlignment="1">
      <alignment vertical="top" wrapText="1"/>
    </xf>
    <xf numFmtId="4" fontId="5" fillId="7" borderId="5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15" fontId="5" fillId="7" borderId="5" xfId="0" applyNumberFormat="1" applyFont="1" applyFill="1" applyBorder="1" applyAlignment="1">
      <alignment horizontal="right"/>
    </xf>
    <xf numFmtId="15" fontId="5" fillId="7" borderId="5" xfId="0" applyNumberFormat="1" applyFont="1" applyFill="1" applyBorder="1"/>
    <xf numFmtId="15" fontId="5" fillId="7" borderId="5" xfId="0" applyNumberFormat="1" applyFont="1" applyFill="1" applyBorder="1" applyAlignment="1">
      <alignment horizontal="center"/>
    </xf>
    <xf numFmtId="166" fontId="5" fillId="7" borderId="5" xfId="0" applyNumberFormat="1" applyFont="1" applyFill="1" applyBorder="1"/>
    <xf numFmtId="166" fontId="5" fillId="7" borderId="28" xfId="0" applyNumberFormat="1" applyFont="1" applyFill="1" applyBorder="1"/>
    <xf numFmtId="17" fontId="5" fillId="7" borderId="50" xfId="0" applyNumberFormat="1" applyFont="1" applyFill="1" applyBorder="1" applyAlignment="1">
      <alignment horizontal="right"/>
    </xf>
    <xf numFmtId="0" fontId="6" fillId="0" borderId="52" xfId="0" applyFont="1" applyFill="1" applyBorder="1" applyAlignment="1">
      <alignment horizontal="justify" vertical="top" wrapText="1"/>
    </xf>
    <xf numFmtId="49" fontId="13" fillId="0" borderId="49" xfId="2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/>
    </xf>
    <xf numFmtId="165" fontId="4" fillId="3" borderId="0" xfId="0" applyNumberFormat="1" applyFont="1" applyFill="1" applyAlignment="1"/>
    <xf numFmtId="166" fontId="6" fillId="0" borderId="27" xfId="0" applyNumberFormat="1" applyFont="1" applyBorder="1"/>
    <xf numFmtId="15" fontId="6" fillId="0" borderId="29" xfId="0" applyNumberFormat="1" applyFont="1" applyBorder="1"/>
    <xf numFmtId="165" fontId="0" fillId="3" borderId="0" xfId="0" applyNumberFormat="1" applyFill="1"/>
    <xf numFmtId="0" fontId="6" fillId="2" borderId="7" xfId="0" applyFont="1" applyFill="1" applyBorder="1"/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top"/>
    </xf>
    <xf numFmtId="164" fontId="13" fillId="2" borderId="2" xfId="0" applyNumberFormat="1" applyFont="1" applyFill="1" applyBorder="1"/>
    <xf numFmtId="164" fontId="6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6" fillId="2" borderId="27" xfId="0" applyNumberFormat="1" applyFont="1" applyFill="1" applyBorder="1"/>
    <xf numFmtId="167" fontId="6" fillId="2" borderId="27" xfId="0" applyNumberFormat="1" applyFont="1" applyFill="1" applyBorder="1"/>
    <xf numFmtId="164" fontId="6" fillId="2" borderId="27" xfId="0" applyNumberFormat="1" applyFont="1" applyFill="1" applyBorder="1" applyAlignment="1">
      <alignment wrapText="1"/>
    </xf>
    <xf numFmtId="164" fontId="6" fillId="2" borderId="18" xfId="0" applyNumberFormat="1" applyFont="1" applyFill="1" applyBorder="1"/>
    <xf numFmtId="164" fontId="13" fillId="2" borderId="2" xfId="0" applyNumberFormat="1" applyFont="1" applyFill="1" applyBorder="1" applyAlignment="1">
      <alignment horizontal="center"/>
    </xf>
    <xf numFmtId="0" fontId="12" fillId="3" borderId="53" xfId="0" applyFont="1" applyFill="1" applyBorder="1"/>
    <xf numFmtId="4" fontId="12" fillId="3" borderId="54" xfId="0" applyNumberFormat="1" applyFont="1" applyFill="1" applyBorder="1" applyAlignment="1">
      <alignment horizontal="center" vertical="top"/>
    </xf>
    <xf numFmtId="0" fontId="13" fillId="3" borderId="54" xfId="0" applyFont="1" applyFill="1" applyBorder="1"/>
    <xf numFmtId="164" fontId="13" fillId="3" borderId="54" xfId="0" applyNumberFormat="1" applyFont="1" applyFill="1" applyBorder="1"/>
    <xf numFmtId="164" fontId="13" fillId="3" borderId="55" xfId="0" applyNumberFormat="1" applyFont="1" applyFill="1" applyBorder="1"/>
    <xf numFmtId="0" fontId="6" fillId="3" borderId="56" xfId="0" applyFont="1" applyFill="1" applyBorder="1"/>
    <xf numFmtId="0" fontId="6" fillId="3" borderId="57" xfId="0" applyFont="1" applyFill="1" applyBorder="1"/>
    <xf numFmtId="4" fontId="6" fillId="3" borderId="57" xfId="0" applyNumberFormat="1" applyFont="1" applyFill="1" applyBorder="1" applyAlignment="1">
      <alignment horizontal="center" vertical="top"/>
    </xf>
    <xf numFmtId="164" fontId="13" fillId="3" borderId="57" xfId="0" applyNumberFormat="1" applyFont="1" applyFill="1" applyBorder="1"/>
    <xf numFmtId="164" fontId="6" fillId="3" borderId="57" xfId="0" applyNumberFormat="1" applyFont="1" applyFill="1" applyBorder="1"/>
    <xf numFmtId="164" fontId="6" fillId="3" borderId="57" xfId="0" applyNumberFormat="1" applyFont="1" applyFill="1" applyBorder="1" applyAlignment="1">
      <alignment horizontal="center"/>
    </xf>
    <xf numFmtId="167" fontId="6" fillId="3" borderId="57" xfId="0" applyNumberFormat="1" applyFont="1" applyFill="1" applyBorder="1"/>
    <xf numFmtId="164" fontId="6" fillId="3" borderId="57" xfId="0" applyNumberFormat="1" applyFont="1" applyFill="1" applyBorder="1" applyAlignment="1">
      <alignment wrapText="1"/>
    </xf>
    <xf numFmtId="164" fontId="6" fillId="3" borderId="58" xfId="0" applyNumberFormat="1" applyFont="1" applyFill="1" applyBorder="1"/>
    <xf numFmtId="0" fontId="6" fillId="3" borderId="53" xfId="0" applyFont="1" applyFill="1" applyBorder="1"/>
    <xf numFmtId="0" fontId="6" fillId="3" borderId="54" xfId="0" applyFont="1" applyFill="1" applyBorder="1"/>
    <xf numFmtId="4" fontId="6" fillId="3" borderId="54" xfId="0" applyNumberFormat="1" applyFont="1" applyFill="1" applyBorder="1" applyAlignment="1">
      <alignment horizontal="center" vertical="top"/>
    </xf>
    <xf numFmtId="164" fontId="6" fillId="3" borderId="54" xfId="0" applyNumberFormat="1" applyFont="1" applyFill="1" applyBorder="1"/>
    <xf numFmtId="164" fontId="6" fillId="3" borderId="54" xfId="0" applyNumberFormat="1" applyFont="1" applyFill="1" applyBorder="1" applyAlignment="1">
      <alignment horizontal="center"/>
    </xf>
    <xf numFmtId="167" fontId="6" fillId="3" borderId="54" xfId="0" applyNumberFormat="1" applyFont="1" applyFill="1" applyBorder="1"/>
    <xf numFmtId="164" fontId="6" fillId="3" borderId="54" xfId="0" applyNumberFormat="1" applyFont="1" applyFill="1" applyBorder="1" applyAlignment="1">
      <alignment wrapText="1"/>
    </xf>
    <xf numFmtId="164" fontId="6" fillId="3" borderId="55" xfId="0" applyNumberFormat="1" applyFont="1" applyFill="1" applyBorder="1"/>
    <xf numFmtId="0" fontId="6" fillId="2" borderId="6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 vertical="top"/>
    </xf>
    <xf numFmtId="164" fontId="13" fillId="2" borderId="1" xfId="0" applyNumberFormat="1" applyFont="1" applyFill="1" applyBorder="1"/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167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wrapText="1"/>
    </xf>
    <xf numFmtId="164" fontId="6" fillId="2" borderId="17" xfId="0" applyNumberFormat="1" applyFont="1" applyFill="1" applyBorder="1"/>
    <xf numFmtId="0" fontId="3" fillId="2" borderId="8" xfId="0" applyFont="1" applyFill="1" applyBorder="1" applyAlignment="1">
      <alignment horizontal="left" vertical="top" wrapText="1"/>
    </xf>
    <xf numFmtId="164" fontId="5" fillId="2" borderId="5" xfId="0" applyNumberFormat="1" applyFont="1" applyFill="1" applyBorder="1" applyAlignment="1">
      <alignment horizontal="right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2" borderId="28" xfId="0" applyNumberFormat="1" applyFont="1" applyFill="1" applyBorder="1" applyAlignment="1">
      <alignment horizontal="right" vertical="top"/>
    </xf>
    <xf numFmtId="164" fontId="5" fillId="2" borderId="28" xfId="0" applyNumberFormat="1" applyFont="1" applyFill="1" applyBorder="1" applyAlignment="1">
      <alignment horizontal="center" vertical="top"/>
    </xf>
    <xf numFmtId="164" fontId="5" fillId="2" borderId="16" xfId="0" applyNumberFormat="1" applyFont="1" applyFill="1" applyBorder="1" applyAlignment="1">
      <alignment horizontal="right" vertical="top"/>
    </xf>
    <xf numFmtId="15" fontId="6" fillId="0" borderId="1" xfId="0" applyNumberFormat="1" applyFont="1" applyBorder="1" applyAlignment="1">
      <alignment horizontal="right" wrapText="1"/>
    </xf>
    <xf numFmtId="0" fontId="6" fillId="2" borderId="2" xfId="0" applyFont="1" applyFill="1" applyBorder="1" applyAlignment="1">
      <alignment wrapText="1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0"/>
  <sheetViews>
    <sheetView topLeftCell="A12" zoomScale="76" zoomScaleNormal="76" zoomScaleSheetLayoutView="76" workbookViewId="0">
      <selection activeCell="B39" sqref="B39"/>
    </sheetView>
  </sheetViews>
  <sheetFormatPr defaultColWidth="11" defaultRowHeight="15.75" x14ac:dyDescent="0.25"/>
  <cols>
    <col min="1" max="1" width="23" customWidth="1"/>
    <col min="2" max="2" width="77.875" customWidth="1"/>
    <col min="3" max="3" width="11.625" customWidth="1"/>
    <col min="4" max="4" width="10.625" customWidth="1"/>
    <col min="5" max="5" width="13.125" customWidth="1"/>
    <col min="6" max="6" width="15" customWidth="1"/>
    <col min="7" max="7" width="13.375" customWidth="1"/>
    <col min="8" max="8" width="18" customWidth="1"/>
    <col min="9" max="9" width="17.625" customWidth="1"/>
    <col min="10" max="11" width="12" customWidth="1"/>
    <col min="12" max="16" width="11.25" customWidth="1"/>
    <col min="17" max="18" width="11.75" customWidth="1"/>
    <col min="19" max="20" width="14.75" customWidth="1"/>
    <col min="21" max="21" width="27" customWidth="1"/>
    <col min="22" max="22" width="15" customWidth="1"/>
    <col min="23" max="23" width="23.125" style="2" customWidth="1"/>
  </cols>
  <sheetData>
    <row r="1" spans="1:27" x14ac:dyDescent="0.25">
      <c r="A1" s="12"/>
      <c r="B1" s="54" t="s">
        <v>24</v>
      </c>
      <c r="C1" s="5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12"/>
      <c r="Y1" s="12"/>
      <c r="Z1" s="12"/>
      <c r="AA1" s="12"/>
    </row>
    <row r="2" spans="1:27" ht="31.5" x14ac:dyDescent="0.25">
      <c r="A2" s="12"/>
      <c r="B2" s="54" t="s">
        <v>160</v>
      </c>
      <c r="C2" s="55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54"/>
      <c r="Q2" s="10"/>
      <c r="R2" s="10"/>
      <c r="S2" s="10"/>
      <c r="T2" s="10"/>
      <c r="U2" s="10"/>
      <c r="V2" s="10"/>
      <c r="W2" s="11"/>
      <c r="X2" s="12"/>
      <c r="Y2" s="12"/>
      <c r="Z2" s="12"/>
      <c r="AA2" s="12"/>
    </row>
    <row r="3" spans="1:27" x14ac:dyDescent="0.25">
      <c r="A3" s="12"/>
      <c r="B3" s="9" t="s">
        <v>161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2"/>
      <c r="Y3" s="12"/>
      <c r="Z3" s="12"/>
      <c r="AA3" s="12"/>
    </row>
    <row r="4" spans="1:27" ht="16.5" thickBot="1" x14ac:dyDescent="0.3">
      <c r="A4" s="12"/>
      <c r="B4" s="1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2"/>
      <c r="Y4" s="12"/>
      <c r="Z4" s="12"/>
      <c r="AA4" s="12"/>
    </row>
    <row r="5" spans="1:27" ht="17.25" thickTop="1" thickBot="1" x14ac:dyDescent="0.3">
      <c r="A5" s="82">
        <v>1</v>
      </c>
      <c r="B5" s="83">
        <f>A5+1</f>
        <v>2</v>
      </c>
      <c r="C5" s="84">
        <v>3</v>
      </c>
      <c r="D5" s="84">
        <f t="shared" ref="D5:R5" si="0">C5+1</f>
        <v>4</v>
      </c>
      <c r="E5" s="84">
        <f t="shared" si="0"/>
        <v>5</v>
      </c>
      <c r="F5" s="84">
        <f t="shared" si="0"/>
        <v>6</v>
      </c>
      <c r="G5" s="84">
        <f t="shared" si="0"/>
        <v>7</v>
      </c>
      <c r="H5" s="84">
        <f t="shared" si="0"/>
        <v>8</v>
      </c>
      <c r="I5" s="84">
        <f t="shared" si="0"/>
        <v>9</v>
      </c>
      <c r="J5" s="84">
        <f t="shared" si="0"/>
        <v>10</v>
      </c>
      <c r="K5" s="84">
        <f t="shared" si="0"/>
        <v>11</v>
      </c>
      <c r="L5" s="84">
        <f t="shared" si="0"/>
        <v>12</v>
      </c>
      <c r="M5" s="84">
        <f t="shared" si="0"/>
        <v>13</v>
      </c>
      <c r="N5" s="84">
        <f t="shared" si="0"/>
        <v>14</v>
      </c>
      <c r="O5" s="84">
        <f t="shared" si="0"/>
        <v>15</v>
      </c>
      <c r="P5" s="84">
        <f t="shared" si="0"/>
        <v>16</v>
      </c>
      <c r="Q5" s="84">
        <f t="shared" si="0"/>
        <v>17</v>
      </c>
      <c r="R5" s="84">
        <f t="shared" si="0"/>
        <v>18</v>
      </c>
      <c r="S5" s="84">
        <f>R5+1</f>
        <v>19</v>
      </c>
      <c r="T5" s="138"/>
      <c r="U5" s="138">
        <v>21</v>
      </c>
      <c r="V5" s="85">
        <v>22</v>
      </c>
      <c r="W5" s="11"/>
      <c r="X5" s="12"/>
      <c r="Y5" s="12"/>
      <c r="Z5" s="12"/>
      <c r="AA5" s="12"/>
    </row>
    <row r="6" spans="1:27" ht="73.5" customHeight="1" thickTop="1" x14ac:dyDescent="0.25">
      <c r="A6" s="91" t="s">
        <v>7</v>
      </c>
      <c r="B6" s="92" t="s">
        <v>8</v>
      </c>
      <c r="C6" s="93" t="s">
        <v>2</v>
      </c>
      <c r="D6" s="93" t="s">
        <v>9</v>
      </c>
      <c r="E6" s="93" t="s">
        <v>10</v>
      </c>
      <c r="F6" s="79" t="s">
        <v>1</v>
      </c>
      <c r="G6" s="79" t="s">
        <v>55</v>
      </c>
      <c r="H6" s="79" t="s">
        <v>56</v>
      </c>
      <c r="I6" s="79" t="s">
        <v>11</v>
      </c>
      <c r="J6" s="79" t="s">
        <v>57</v>
      </c>
      <c r="K6" s="79" t="s">
        <v>58</v>
      </c>
      <c r="L6" s="79" t="s">
        <v>66</v>
      </c>
      <c r="M6" s="79" t="s">
        <v>59</v>
      </c>
      <c r="N6" s="79" t="s">
        <v>60</v>
      </c>
      <c r="O6" s="79" t="s">
        <v>67</v>
      </c>
      <c r="P6" s="79" t="s">
        <v>61</v>
      </c>
      <c r="Q6" s="79" t="s">
        <v>12</v>
      </c>
      <c r="R6" s="80" t="s">
        <v>13</v>
      </c>
      <c r="S6" s="80" t="s">
        <v>144</v>
      </c>
      <c r="T6" s="80" t="s">
        <v>143</v>
      </c>
      <c r="U6" s="80" t="s">
        <v>120</v>
      </c>
      <c r="V6" s="33" t="s">
        <v>62</v>
      </c>
      <c r="W6" s="11"/>
      <c r="X6" s="12"/>
      <c r="Y6" s="12"/>
    </row>
    <row r="7" spans="1:27" ht="71.25" x14ac:dyDescent="0.25">
      <c r="A7" s="77"/>
      <c r="B7" s="78"/>
      <c r="C7" s="79"/>
      <c r="D7" s="79"/>
      <c r="E7" s="79"/>
      <c r="F7" s="79" t="s">
        <v>113</v>
      </c>
      <c r="G7" s="79" t="s">
        <v>114</v>
      </c>
      <c r="H7" s="90" t="s">
        <v>64</v>
      </c>
      <c r="I7" s="79" t="s">
        <v>65</v>
      </c>
      <c r="J7" s="79" t="s">
        <v>68</v>
      </c>
      <c r="K7" s="79" t="s">
        <v>69</v>
      </c>
      <c r="L7" s="90"/>
      <c r="M7" s="90"/>
      <c r="N7" s="90"/>
      <c r="O7" s="90"/>
      <c r="P7" s="90"/>
      <c r="Q7" s="79" t="s">
        <v>12</v>
      </c>
      <c r="R7" s="80" t="s">
        <v>13</v>
      </c>
      <c r="S7" s="80" t="s">
        <v>144</v>
      </c>
      <c r="T7" s="80" t="s">
        <v>143</v>
      </c>
      <c r="U7" s="80" t="s">
        <v>120</v>
      </c>
      <c r="V7" s="81" t="s">
        <v>62</v>
      </c>
      <c r="W7" s="11"/>
      <c r="X7" s="12"/>
      <c r="Y7" s="12"/>
    </row>
    <row r="8" spans="1:27" ht="39" customHeight="1" thickBot="1" x14ac:dyDescent="0.3">
      <c r="A8" s="14"/>
      <c r="B8" s="23" t="s">
        <v>0</v>
      </c>
      <c r="C8" s="31"/>
      <c r="D8" s="31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71"/>
      <c r="S8" s="71"/>
      <c r="T8" s="71"/>
      <c r="U8" s="71"/>
      <c r="V8" s="40"/>
      <c r="W8" s="191"/>
      <c r="X8" s="12"/>
      <c r="Y8" s="12"/>
    </row>
    <row r="9" spans="1:27" ht="23.25" customHeight="1" thickBot="1" x14ac:dyDescent="0.3">
      <c r="A9" s="65" t="s">
        <v>16</v>
      </c>
      <c r="B9" s="32" t="s">
        <v>17</v>
      </c>
      <c r="C9" s="7"/>
      <c r="D9" s="7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72"/>
      <c r="S9" s="72"/>
      <c r="T9" s="72"/>
      <c r="U9" s="72"/>
      <c r="V9" s="26"/>
      <c r="W9" s="3"/>
      <c r="X9" s="12"/>
      <c r="Y9" s="12"/>
    </row>
    <row r="10" spans="1:27" ht="141.75" customHeight="1" thickBot="1" x14ac:dyDescent="0.3">
      <c r="A10" s="158" t="s">
        <v>45</v>
      </c>
      <c r="B10" s="173" t="s">
        <v>25</v>
      </c>
      <c r="C10" s="159" t="s">
        <v>3</v>
      </c>
      <c r="D10" s="159" t="s">
        <v>5</v>
      </c>
      <c r="E10" s="134" t="s">
        <v>52</v>
      </c>
      <c r="F10" s="160">
        <v>41334</v>
      </c>
      <c r="G10" s="160">
        <v>41345</v>
      </c>
      <c r="H10" s="161">
        <v>41383</v>
      </c>
      <c r="I10" s="161">
        <v>41416</v>
      </c>
      <c r="J10" s="162" t="s">
        <v>63</v>
      </c>
      <c r="K10" s="162" t="s">
        <v>63</v>
      </c>
      <c r="L10" s="162">
        <v>41428</v>
      </c>
      <c r="M10" s="162">
        <v>41429</v>
      </c>
      <c r="N10" s="162" t="s">
        <v>63</v>
      </c>
      <c r="O10" s="160">
        <v>41432</v>
      </c>
      <c r="P10" s="162" t="s">
        <v>63</v>
      </c>
      <c r="Q10" s="160">
        <v>41456</v>
      </c>
      <c r="R10" s="161">
        <v>41577</v>
      </c>
      <c r="S10" s="163">
        <v>21276</v>
      </c>
      <c r="T10" s="192">
        <v>20836</v>
      </c>
      <c r="U10" s="174" t="s">
        <v>135</v>
      </c>
      <c r="V10" s="164"/>
      <c r="W10" s="11"/>
      <c r="X10" s="12"/>
      <c r="Y10" s="12"/>
    </row>
    <row r="11" spans="1:27" ht="30" customHeight="1" thickBot="1" x14ac:dyDescent="0.3">
      <c r="A11" s="178" t="s">
        <v>47</v>
      </c>
      <c r="B11" s="179" t="s">
        <v>26</v>
      </c>
      <c r="C11" s="180" t="s">
        <v>3</v>
      </c>
      <c r="D11" s="180" t="s">
        <v>14</v>
      </c>
      <c r="E11" s="181" t="s">
        <v>15</v>
      </c>
      <c r="F11" s="182">
        <v>41578</v>
      </c>
      <c r="G11" s="182">
        <f>F11+25</f>
        <v>41603</v>
      </c>
      <c r="H11" s="183">
        <f>G11+2</f>
        <v>41605</v>
      </c>
      <c r="I11" s="183">
        <f>H11+15</f>
        <v>41620</v>
      </c>
      <c r="J11" s="183">
        <f>I11+30</f>
        <v>41650</v>
      </c>
      <c r="K11" s="183">
        <f>J11+30</f>
        <v>41680</v>
      </c>
      <c r="L11" s="184">
        <f>K11+42+30</f>
        <v>41752</v>
      </c>
      <c r="M11" s="184">
        <f>L11+15</f>
        <v>41767</v>
      </c>
      <c r="N11" s="184">
        <f>M11+15</f>
        <v>41782</v>
      </c>
      <c r="O11" s="182">
        <f>N11+30</f>
        <v>41812</v>
      </c>
      <c r="P11" s="182">
        <f>O11+20</f>
        <v>41832</v>
      </c>
      <c r="Q11" s="182">
        <f>P11+20</f>
        <v>41852</v>
      </c>
      <c r="R11" s="183">
        <v>41998</v>
      </c>
      <c r="S11" s="185"/>
      <c r="T11" s="186"/>
      <c r="U11" s="186"/>
      <c r="V11" s="187"/>
      <c r="W11" s="56"/>
      <c r="X11" s="175"/>
      <c r="Y11" s="12"/>
    </row>
    <row r="12" spans="1:27" ht="30" customHeight="1" x14ac:dyDescent="0.25">
      <c r="A12" s="188" t="s">
        <v>142</v>
      </c>
      <c r="B12" s="189" t="s">
        <v>138</v>
      </c>
      <c r="C12" s="41" t="s">
        <v>3</v>
      </c>
      <c r="D12" s="41" t="s">
        <v>4</v>
      </c>
      <c r="E12" s="62" t="s">
        <v>15</v>
      </c>
      <c r="F12" s="167">
        <v>41690</v>
      </c>
      <c r="G12" s="167">
        <f>F12+7</f>
        <v>41697</v>
      </c>
      <c r="H12" s="168">
        <f>F12+14</f>
        <v>41704</v>
      </c>
      <c r="I12" s="168">
        <f>H12+14</f>
        <v>41718</v>
      </c>
      <c r="J12" s="168">
        <f>I12+10</f>
        <v>41728</v>
      </c>
      <c r="K12" s="168">
        <f>J12+7</f>
        <v>41735</v>
      </c>
      <c r="L12" s="169" t="s">
        <v>63</v>
      </c>
      <c r="M12" s="169" t="s">
        <v>63</v>
      </c>
      <c r="N12" s="169" t="s">
        <v>63</v>
      </c>
      <c r="O12" s="168">
        <f>K12+15</f>
        <v>41750</v>
      </c>
      <c r="P12" s="168">
        <f>O12+5</f>
        <v>41755</v>
      </c>
      <c r="Q12" s="168">
        <f>P12+2</f>
        <v>41757</v>
      </c>
      <c r="R12" s="168">
        <v>41998</v>
      </c>
      <c r="S12" s="168"/>
      <c r="T12" s="193"/>
      <c r="U12" s="171"/>
      <c r="V12" s="172"/>
      <c r="W12" s="11"/>
      <c r="X12" s="12"/>
      <c r="Y12" s="12"/>
    </row>
    <row r="13" spans="1:27" ht="30" customHeight="1" x14ac:dyDescent="0.25">
      <c r="A13" s="177" t="s">
        <v>140</v>
      </c>
      <c r="B13" s="142" t="s">
        <v>139</v>
      </c>
      <c r="C13" s="37" t="s">
        <v>3</v>
      </c>
      <c r="D13" s="37" t="s">
        <v>4</v>
      </c>
      <c r="E13" s="190" t="s">
        <v>52</v>
      </c>
      <c r="F13" s="167">
        <v>41690</v>
      </c>
      <c r="G13" s="97">
        <f>F13+7</f>
        <v>41697</v>
      </c>
      <c r="H13" s="18">
        <f>F13+14</f>
        <v>41704</v>
      </c>
      <c r="I13" s="18">
        <f>H13+14</f>
        <v>41718</v>
      </c>
      <c r="J13" s="18">
        <f>I13+10</f>
        <v>41728</v>
      </c>
      <c r="K13" s="18">
        <f>J13+7</f>
        <v>41735</v>
      </c>
      <c r="L13" s="89" t="s">
        <v>63</v>
      </c>
      <c r="M13" s="89" t="s">
        <v>63</v>
      </c>
      <c r="N13" s="89" t="s">
        <v>63</v>
      </c>
      <c r="O13" s="18">
        <f>K13+15</f>
        <v>41750</v>
      </c>
      <c r="P13" s="18">
        <f>O13+5</f>
        <v>41755</v>
      </c>
      <c r="Q13" s="18">
        <f>P13+2</f>
        <v>41757</v>
      </c>
      <c r="R13" s="18">
        <v>41998</v>
      </c>
      <c r="S13" s="18"/>
      <c r="T13" s="140"/>
      <c r="U13" s="139"/>
      <c r="V13" s="87"/>
      <c r="W13" s="11"/>
      <c r="X13" s="12"/>
      <c r="Y13" s="12"/>
    </row>
    <row r="14" spans="1:27" ht="33.75" customHeight="1" x14ac:dyDescent="0.25">
      <c r="A14" s="165" t="s">
        <v>152</v>
      </c>
      <c r="B14" s="166" t="s">
        <v>27</v>
      </c>
      <c r="C14" s="41" t="s">
        <v>3</v>
      </c>
      <c r="D14" s="41" t="s">
        <v>5</v>
      </c>
      <c r="E14" s="176" t="s">
        <v>15</v>
      </c>
      <c r="F14" s="167">
        <v>41943</v>
      </c>
      <c r="G14" s="167">
        <f>F14+25</f>
        <v>41968</v>
      </c>
      <c r="H14" s="168">
        <f>G14+2</f>
        <v>41970</v>
      </c>
      <c r="I14" s="168">
        <f>H14+15</f>
        <v>41985</v>
      </c>
      <c r="J14" s="168">
        <f>I14+28</f>
        <v>42013</v>
      </c>
      <c r="K14" s="168">
        <f>J14+20</f>
        <v>42033</v>
      </c>
      <c r="L14" s="169" t="s">
        <v>63</v>
      </c>
      <c r="M14" s="169" t="s">
        <v>63</v>
      </c>
      <c r="N14" s="169" t="s">
        <v>63</v>
      </c>
      <c r="O14" s="167">
        <f>K14+30</f>
        <v>42063</v>
      </c>
      <c r="P14" s="167">
        <f>O14+30</f>
        <v>42093</v>
      </c>
      <c r="Q14" s="167">
        <f>P14+2</f>
        <v>42095</v>
      </c>
      <c r="R14" s="168"/>
      <c r="S14" s="170"/>
      <c r="T14" s="171"/>
      <c r="U14" s="171"/>
      <c r="V14" s="172"/>
      <c r="W14" s="11"/>
      <c r="X14" s="12"/>
      <c r="Y14" s="12"/>
    </row>
    <row r="15" spans="1:27" ht="90" x14ac:dyDescent="0.25">
      <c r="A15" s="88" t="s">
        <v>41</v>
      </c>
      <c r="B15" s="142" t="s">
        <v>118</v>
      </c>
      <c r="C15" s="37" t="s">
        <v>3</v>
      </c>
      <c r="D15" s="37" t="s">
        <v>119</v>
      </c>
      <c r="E15" s="6" t="s">
        <v>15</v>
      </c>
      <c r="F15" s="97">
        <v>41404</v>
      </c>
      <c r="G15" s="97">
        <v>41418</v>
      </c>
      <c r="H15" s="89" t="s">
        <v>63</v>
      </c>
      <c r="I15" s="18">
        <v>41428</v>
      </c>
      <c r="J15" s="89" t="s">
        <v>63</v>
      </c>
      <c r="K15" s="89" t="s">
        <v>63</v>
      </c>
      <c r="L15" s="89">
        <f>I15+30</f>
        <v>41458</v>
      </c>
      <c r="M15" s="89" t="s">
        <v>63</v>
      </c>
      <c r="N15" s="89" t="s">
        <v>63</v>
      </c>
      <c r="O15" s="97">
        <v>41437</v>
      </c>
      <c r="P15" s="97">
        <v>41439</v>
      </c>
      <c r="Q15" s="97">
        <v>41442</v>
      </c>
      <c r="R15" s="18">
        <v>41486</v>
      </c>
      <c r="S15" s="136">
        <v>5750</v>
      </c>
      <c r="T15" s="136">
        <v>5750</v>
      </c>
      <c r="U15" s="143" t="s">
        <v>134</v>
      </c>
      <c r="V15" s="87"/>
      <c r="W15" s="11"/>
      <c r="X15" s="12"/>
      <c r="Y15" s="12"/>
    </row>
    <row r="16" spans="1:27" ht="120" customHeight="1" thickBot="1" x14ac:dyDescent="0.3">
      <c r="A16" s="88" t="s">
        <v>42</v>
      </c>
      <c r="B16" s="59" t="s">
        <v>77</v>
      </c>
      <c r="C16" s="106" t="s">
        <v>3</v>
      </c>
      <c r="D16" s="106" t="s">
        <v>4</v>
      </c>
      <c r="E16" s="6" t="s">
        <v>52</v>
      </c>
      <c r="F16" s="97">
        <v>41317</v>
      </c>
      <c r="G16" s="97">
        <v>41340</v>
      </c>
      <c r="H16" s="89" t="s">
        <v>63</v>
      </c>
      <c r="I16" s="18">
        <v>41428</v>
      </c>
      <c r="J16" s="89" t="s">
        <v>63</v>
      </c>
      <c r="K16" s="89" t="s">
        <v>63</v>
      </c>
      <c r="L16" s="89">
        <f>I16+30</f>
        <v>41458</v>
      </c>
      <c r="M16" s="89" t="s">
        <v>63</v>
      </c>
      <c r="N16" s="89" t="s">
        <v>63</v>
      </c>
      <c r="O16" s="97">
        <v>41429</v>
      </c>
      <c r="P16" s="97" t="s">
        <v>63</v>
      </c>
      <c r="Q16" s="97">
        <v>41442</v>
      </c>
      <c r="R16" s="30">
        <v>41486</v>
      </c>
      <c r="S16" s="137">
        <v>3168</v>
      </c>
      <c r="T16" s="137">
        <v>3168</v>
      </c>
      <c r="U16" s="144" t="s">
        <v>133</v>
      </c>
      <c r="V16" s="87"/>
      <c r="W16" s="11"/>
      <c r="X16" s="12"/>
      <c r="Y16" s="12"/>
    </row>
    <row r="17" spans="1:27" ht="22.5" customHeight="1" thickBot="1" x14ac:dyDescent="0.3">
      <c r="A17" s="58" t="s">
        <v>18</v>
      </c>
      <c r="B17" s="32" t="s">
        <v>19</v>
      </c>
      <c r="C17" s="67"/>
      <c r="D17" s="67"/>
      <c r="E17" s="27"/>
      <c r="F17" s="155"/>
      <c r="G17" s="155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73"/>
      <c r="S17" s="73"/>
      <c r="T17" s="73"/>
      <c r="U17" s="73"/>
      <c r="V17" s="46"/>
      <c r="W17" s="3"/>
      <c r="X17" s="12"/>
      <c r="Y17" s="12"/>
    </row>
    <row r="18" spans="1:27" x14ac:dyDescent="0.25">
      <c r="A18" s="86" t="s">
        <v>151</v>
      </c>
      <c r="B18" s="60" t="s">
        <v>28</v>
      </c>
      <c r="C18" s="63" t="s">
        <v>3</v>
      </c>
      <c r="D18" s="64" t="s">
        <v>5</v>
      </c>
      <c r="E18" s="6" t="s">
        <v>15</v>
      </c>
      <c r="F18" s="97">
        <v>41731</v>
      </c>
      <c r="G18" s="97">
        <f>F18+7</f>
        <v>41738</v>
      </c>
      <c r="H18" s="168">
        <f>G18+2</f>
        <v>41740</v>
      </c>
      <c r="I18" s="168">
        <f>H18+15</f>
        <v>41755</v>
      </c>
      <c r="J18" s="168">
        <f>I18+28</f>
        <v>41783</v>
      </c>
      <c r="K18" s="168">
        <f>J18+20</f>
        <v>41803</v>
      </c>
      <c r="L18" s="169" t="s">
        <v>63</v>
      </c>
      <c r="M18" s="169" t="s">
        <v>63</v>
      </c>
      <c r="N18" s="169" t="s">
        <v>63</v>
      </c>
      <c r="O18" s="167">
        <f>K18+30</f>
        <v>41833</v>
      </c>
      <c r="P18" s="167">
        <f>O18+30</f>
        <v>41863</v>
      </c>
      <c r="Q18" s="167">
        <f>P18+2</f>
        <v>41865</v>
      </c>
      <c r="R18" s="168"/>
      <c r="S18" s="170"/>
      <c r="T18" s="171"/>
      <c r="U18" s="171"/>
      <c r="V18" s="172"/>
      <c r="W18" s="1"/>
      <c r="X18" s="12"/>
      <c r="Y18" s="12"/>
    </row>
    <row r="19" spans="1:27" ht="163.5" x14ac:dyDescent="0.25">
      <c r="A19" s="102" t="s">
        <v>46</v>
      </c>
      <c r="B19" s="103" t="s">
        <v>72</v>
      </c>
      <c r="C19" s="105" t="s">
        <v>3</v>
      </c>
      <c r="D19" s="105" t="s">
        <v>5</v>
      </c>
      <c r="E19" s="62" t="s">
        <v>52</v>
      </c>
      <c r="F19" s="97">
        <v>41429</v>
      </c>
      <c r="G19" s="97">
        <v>41439</v>
      </c>
      <c r="H19" s="18">
        <f>G19+5</f>
        <v>41444</v>
      </c>
      <c r="I19" s="18">
        <f>H19+13</f>
        <v>41457</v>
      </c>
      <c r="J19" s="89" t="s">
        <v>63</v>
      </c>
      <c r="K19" s="89" t="s">
        <v>63</v>
      </c>
      <c r="L19" s="97">
        <v>41479</v>
      </c>
      <c r="M19" s="89" t="s">
        <v>63</v>
      </c>
      <c r="N19" s="89" t="s">
        <v>63</v>
      </c>
      <c r="O19" s="97">
        <v>41523</v>
      </c>
      <c r="P19" s="97" t="s">
        <v>63</v>
      </c>
      <c r="Q19" s="97">
        <v>41526</v>
      </c>
      <c r="R19" s="18">
        <v>41698</v>
      </c>
      <c r="S19" s="136">
        <v>54940</v>
      </c>
      <c r="T19" s="139"/>
      <c r="U19" s="141" t="s">
        <v>132</v>
      </c>
      <c r="V19" s="87"/>
      <c r="W19" s="1"/>
      <c r="X19" s="12"/>
      <c r="Y19" s="12"/>
    </row>
    <row r="20" spans="1:27" ht="16.5" thickBot="1" x14ac:dyDescent="0.3">
      <c r="A20" s="102" t="s">
        <v>74</v>
      </c>
      <c r="B20" s="103" t="s">
        <v>73</v>
      </c>
      <c r="C20" s="104" t="s">
        <v>3</v>
      </c>
      <c r="D20" s="104" t="s">
        <v>5</v>
      </c>
      <c r="E20" s="62" t="s">
        <v>52</v>
      </c>
      <c r="F20" s="156">
        <v>41883</v>
      </c>
      <c r="G20" s="97">
        <f>F20+25</f>
        <v>41908</v>
      </c>
      <c r="H20" s="18">
        <f>G20+2</f>
        <v>41910</v>
      </c>
      <c r="I20" s="18">
        <f>H20+15</f>
        <v>41925</v>
      </c>
      <c r="J20" s="89" t="s">
        <v>63</v>
      </c>
      <c r="K20" s="89" t="s">
        <v>63</v>
      </c>
      <c r="L20" s="97">
        <f>I20+6</f>
        <v>41931</v>
      </c>
      <c r="M20" s="89" t="s">
        <v>63</v>
      </c>
      <c r="N20" s="89" t="s">
        <v>63</v>
      </c>
      <c r="O20" s="97">
        <f>L20+14</f>
        <v>41945</v>
      </c>
      <c r="P20" s="97" t="s">
        <v>63</v>
      </c>
      <c r="Q20" s="97">
        <f>O20+2</f>
        <v>41947</v>
      </c>
      <c r="R20" s="99"/>
      <c r="S20" s="99"/>
      <c r="T20" s="99"/>
      <c r="U20" s="99"/>
      <c r="V20" s="100"/>
      <c r="W20" s="1"/>
      <c r="X20" s="12"/>
      <c r="Y20" s="12"/>
    </row>
    <row r="21" spans="1:27" ht="24.75" customHeight="1" thickBot="1" x14ac:dyDescent="0.3">
      <c r="A21" s="66" t="s">
        <v>20</v>
      </c>
      <c r="B21" s="32" t="s">
        <v>21</v>
      </c>
      <c r="C21" s="28"/>
      <c r="D21" s="28"/>
      <c r="E21" s="27"/>
      <c r="F21" s="157"/>
      <c r="G21" s="15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74"/>
      <c r="S21" s="74"/>
      <c r="T21" s="74"/>
      <c r="U21" s="74"/>
      <c r="V21" s="47"/>
      <c r="W21" s="11"/>
      <c r="X21" s="12"/>
      <c r="Y21" s="12"/>
    </row>
    <row r="22" spans="1:27" x14ac:dyDescent="0.25">
      <c r="A22" s="86" t="s">
        <v>48</v>
      </c>
      <c r="B22" s="61" t="s">
        <v>29</v>
      </c>
      <c r="C22" s="41" t="s">
        <v>3</v>
      </c>
      <c r="D22" s="41" t="s">
        <v>14</v>
      </c>
      <c r="E22" s="6" t="s">
        <v>15</v>
      </c>
      <c r="F22" s="97">
        <v>41514</v>
      </c>
      <c r="G22" s="97">
        <f>F22+19</f>
        <v>41533</v>
      </c>
      <c r="H22" s="18">
        <f>G22+30</f>
        <v>41563</v>
      </c>
      <c r="I22" s="18">
        <f>H22+15</f>
        <v>41578</v>
      </c>
      <c r="J22" s="18">
        <f>I22+30</f>
        <v>41608</v>
      </c>
      <c r="K22" s="18">
        <f>J22+30</f>
        <v>41638</v>
      </c>
      <c r="L22" s="89">
        <f>K22+42+30</f>
        <v>41710</v>
      </c>
      <c r="M22" s="110">
        <f>L22+15</f>
        <v>41725</v>
      </c>
      <c r="N22" s="110">
        <f>M22+30</f>
        <v>41755</v>
      </c>
      <c r="O22" s="111">
        <f>N22+30</f>
        <v>41785</v>
      </c>
      <c r="P22" s="111">
        <f>O22+20</f>
        <v>41805</v>
      </c>
      <c r="Q22" s="111">
        <f>P22+20</f>
        <v>41825</v>
      </c>
      <c r="R22" s="18"/>
      <c r="S22" s="18"/>
      <c r="T22" s="140"/>
      <c r="U22" s="140"/>
      <c r="V22" s="87"/>
      <c r="W22" s="11"/>
      <c r="X22" s="12"/>
      <c r="Y22" s="12"/>
    </row>
    <row r="23" spans="1:27" x14ac:dyDescent="0.25">
      <c r="A23" s="88" t="s">
        <v>43</v>
      </c>
      <c r="B23" s="61" t="s">
        <v>30</v>
      </c>
      <c r="C23" s="41" t="s">
        <v>3</v>
      </c>
      <c r="D23" s="41" t="s">
        <v>4</v>
      </c>
      <c r="E23" s="6" t="s">
        <v>15</v>
      </c>
      <c r="F23" s="97">
        <v>41562</v>
      </c>
      <c r="G23" s="97">
        <f>F23+20</f>
        <v>41582</v>
      </c>
      <c r="H23" s="18">
        <f>F23+14</f>
        <v>41576</v>
      </c>
      <c r="I23" s="18">
        <f>H23+14</f>
        <v>41590</v>
      </c>
      <c r="J23" s="18">
        <f>I23+28</f>
        <v>41618</v>
      </c>
      <c r="K23" s="18">
        <f>J23+20</f>
        <v>41638</v>
      </c>
      <c r="L23" s="89" t="s">
        <v>63</v>
      </c>
      <c r="M23" s="89" t="s">
        <v>63</v>
      </c>
      <c r="N23" s="89" t="s">
        <v>63</v>
      </c>
      <c r="O23" s="18">
        <f>K23+30</f>
        <v>41668</v>
      </c>
      <c r="P23" s="18">
        <f>O23+30</f>
        <v>41698</v>
      </c>
      <c r="Q23" s="18">
        <f>P23+2</f>
        <v>41700</v>
      </c>
      <c r="R23" s="18"/>
      <c r="S23" s="18"/>
      <c r="T23" s="140"/>
      <c r="U23" s="140"/>
      <c r="V23" s="87"/>
      <c r="W23" s="11"/>
      <c r="X23" s="12"/>
      <c r="Y23" s="12"/>
    </row>
    <row r="24" spans="1:27" x14ac:dyDescent="0.25">
      <c r="A24" s="86" t="s">
        <v>75</v>
      </c>
      <c r="B24" s="60" t="s">
        <v>31</v>
      </c>
      <c r="C24" s="37" t="s">
        <v>3</v>
      </c>
      <c r="D24" s="4" t="s">
        <v>5</v>
      </c>
      <c r="E24" s="6" t="s">
        <v>15</v>
      </c>
      <c r="F24" s="97">
        <v>41567</v>
      </c>
      <c r="G24" s="97">
        <f>F24+25</f>
        <v>41592</v>
      </c>
      <c r="H24" s="18">
        <f>G24+2</f>
        <v>41594</v>
      </c>
      <c r="I24" s="18">
        <f>H24+15</f>
        <v>41609</v>
      </c>
      <c r="J24" s="18">
        <f>I24+28</f>
        <v>41637</v>
      </c>
      <c r="K24" s="18">
        <f>J24+20</f>
        <v>41657</v>
      </c>
      <c r="L24" s="89" t="s">
        <v>63</v>
      </c>
      <c r="M24" s="89" t="s">
        <v>63</v>
      </c>
      <c r="N24" s="89" t="s">
        <v>63</v>
      </c>
      <c r="O24" s="18">
        <f>K24+30</f>
        <v>41687</v>
      </c>
      <c r="P24" s="18">
        <f>O24+30</f>
        <v>41717</v>
      </c>
      <c r="Q24" s="18">
        <f>P24+2</f>
        <v>41719</v>
      </c>
      <c r="R24" s="18"/>
      <c r="S24" s="18"/>
      <c r="T24" s="140"/>
      <c r="U24" s="140"/>
      <c r="V24" s="87"/>
      <c r="W24" s="11"/>
      <c r="X24" s="12"/>
      <c r="Y24" s="12"/>
    </row>
    <row r="25" spans="1:27" ht="134.25" x14ac:dyDescent="0.25">
      <c r="A25" s="86" t="s">
        <v>76</v>
      </c>
      <c r="B25" s="59" t="s">
        <v>32</v>
      </c>
      <c r="C25" s="37" t="s">
        <v>3</v>
      </c>
      <c r="D25" s="4" t="s">
        <v>5</v>
      </c>
      <c r="E25" s="6" t="s">
        <v>15</v>
      </c>
      <c r="F25" s="97">
        <v>41360</v>
      </c>
      <c r="G25" s="97">
        <v>41367</v>
      </c>
      <c r="H25" s="18">
        <v>41383</v>
      </c>
      <c r="I25" s="18">
        <f>H25+12</f>
        <v>41395</v>
      </c>
      <c r="J25" s="18">
        <v>41438</v>
      </c>
      <c r="K25" s="18">
        <f>J25+4</f>
        <v>41442</v>
      </c>
      <c r="L25" s="89" t="s">
        <v>63</v>
      </c>
      <c r="M25" s="89" t="s">
        <v>63</v>
      </c>
      <c r="N25" s="89" t="s">
        <v>63</v>
      </c>
      <c r="O25" s="18">
        <f>K25+70</f>
        <v>41512</v>
      </c>
      <c r="P25" s="18">
        <f>O25+2</f>
        <v>41514</v>
      </c>
      <c r="Q25" s="18">
        <v>41519</v>
      </c>
      <c r="R25" s="18">
        <v>41652</v>
      </c>
      <c r="S25" s="136">
        <v>76945</v>
      </c>
      <c r="T25" s="139">
        <v>13196</v>
      </c>
      <c r="U25" s="141" t="s">
        <v>127</v>
      </c>
      <c r="V25" s="87"/>
      <c r="W25" s="11"/>
      <c r="X25" s="12"/>
      <c r="Y25" s="12"/>
    </row>
    <row r="26" spans="1:27" ht="30" x14ac:dyDescent="0.25">
      <c r="A26" s="86" t="s">
        <v>141</v>
      </c>
      <c r="B26" s="59" t="s">
        <v>153</v>
      </c>
      <c r="C26" s="37" t="s">
        <v>3</v>
      </c>
      <c r="D26" s="4" t="s">
        <v>5</v>
      </c>
      <c r="E26" s="6" t="s">
        <v>15</v>
      </c>
      <c r="F26" s="97">
        <v>41740</v>
      </c>
      <c r="G26" s="97">
        <f>F26+6</f>
        <v>41746</v>
      </c>
      <c r="H26" s="18">
        <f>G26</f>
        <v>41746</v>
      </c>
      <c r="I26" s="18">
        <f>H26+4</f>
        <v>41750</v>
      </c>
      <c r="J26" s="18">
        <f>I26+4</f>
        <v>41754</v>
      </c>
      <c r="K26" s="18">
        <f>J26+4</f>
        <v>41758</v>
      </c>
      <c r="L26" s="89" t="s">
        <v>63</v>
      </c>
      <c r="M26" s="89" t="s">
        <v>63</v>
      </c>
      <c r="N26" s="89" t="s">
        <v>63</v>
      </c>
      <c r="O26" s="18">
        <f>K26</f>
        <v>41758</v>
      </c>
      <c r="P26" s="18">
        <f>O26</f>
        <v>41758</v>
      </c>
      <c r="Q26" s="18">
        <f>P26+1</f>
        <v>41759</v>
      </c>
      <c r="R26" s="18">
        <v>41883</v>
      </c>
      <c r="S26" s="136"/>
      <c r="T26" s="139"/>
      <c r="U26" s="141"/>
      <c r="V26" s="87"/>
      <c r="W26" s="11"/>
      <c r="X26" s="12"/>
      <c r="Y26" s="12"/>
    </row>
    <row r="27" spans="1:27" ht="21" customHeight="1" thickBot="1" x14ac:dyDescent="0.3">
      <c r="A27" s="88" t="s">
        <v>44</v>
      </c>
      <c r="B27" s="61" t="s">
        <v>154</v>
      </c>
      <c r="C27" s="132" t="s">
        <v>3</v>
      </c>
      <c r="D27" s="133" t="s">
        <v>4</v>
      </c>
      <c r="E27" s="134" t="s">
        <v>15</v>
      </c>
      <c r="F27" s="97">
        <v>41897</v>
      </c>
      <c r="G27" s="97">
        <f>F27+20</f>
        <v>41917</v>
      </c>
      <c r="H27" s="18">
        <f>F27+14</f>
        <v>41911</v>
      </c>
      <c r="I27" s="18">
        <f>H27+14</f>
        <v>41925</v>
      </c>
      <c r="J27" s="18">
        <f>I27+28</f>
        <v>41953</v>
      </c>
      <c r="K27" s="18">
        <f>J27+20</f>
        <v>41973</v>
      </c>
      <c r="L27" s="89" t="s">
        <v>63</v>
      </c>
      <c r="M27" s="89" t="s">
        <v>63</v>
      </c>
      <c r="N27" s="89" t="s">
        <v>63</v>
      </c>
      <c r="O27" s="18">
        <f>K27+30</f>
        <v>42003</v>
      </c>
      <c r="P27" s="18">
        <f>O27+30</f>
        <v>42033</v>
      </c>
      <c r="Q27" s="18">
        <f>P27+2</f>
        <v>42035</v>
      </c>
      <c r="R27" s="94"/>
      <c r="S27" s="18"/>
      <c r="T27" s="140"/>
      <c r="U27" s="140"/>
      <c r="V27" s="87"/>
      <c r="W27" s="11"/>
      <c r="X27" s="12"/>
      <c r="Y27" s="12"/>
    </row>
    <row r="28" spans="1:27" ht="25.5" customHeight="1" thickBot="1" x14ac:dyDescent="0.3">
      <c r="A28" s="237" t="s">
        <v>22</v>
      </c>
      <c r="B28" s="32" t="s">
        <v>23</v>
      </c>
      <c r="C28" s="25"/>
      <c r="D28" s="25"/>
      <c r="E28" s="25"/>
      <c r="F28" s="238"/>
      <c r="G28" s="238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40"/>
      <c r="S28" s="239"/>
      <c r="T28" s="241"/>
      <c r="U28" s="241"/>
      <c r="V28" s="242"/>
      <c r="W28" s="245"/>
      <c r="X28" s="246"/>
      <c r="Y28" s="246"/>
    </row>
    <row r="29" spans="1:27" s="2" customFormat="1" ht="23.25" customHeight="1" x14ac:dyDescent="0.25">
      <c r="A29" s="146"/>
      <c r="B29" s="147" t="s">
        <v>34</v>
      </c>
      <c r="C29" s="148"/>
      <c r="D29" s="149"/>
      <c r="E29" s="150"/>
      <c r="F29" s="151"/>
      <c r="G29" s="151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1"/>
      <c r="S29" s="152"/>
      <c r="T29" s="152"/>
      <c r="U29" s="152"/>
      <c r="V29" s="153"/>
      <c r="W29" s="11"/>
      <c r="X29" s="12"/>
      <c r="Y29" s="12"/>
      <c r="Z29"/>
      <c r="AA29"/>
    </row>
    <row r="30" spans="1:27" s="2" customFormat="1" ht="43.5" customHeight="1" x14ac:dyDescent="0.25">
      <c r="A30" s="45" t="s">
        <v>38</v>
      </c>
      <c r="B30" s="20" t="s">
        <v>35</v>
      </c>
      <c r="C30" s="37" t="s">
        <v>3</v>
      </c>
      <c r="D30" s="38" t="s">
        <v>4</v>
      </c>
      <c r="E30" s="6" t="s">
        <v>15</v>
      </c>
      <c r="F30" s="16">
        <v>41107</v>
      </c>
      <c r="G30" s="16">
        <v>41114</v>
      </c>
      <c r="H30" s="89" t="s">
        <v>63</v>
      </c>
      <c r="I30" s="89" t="s">
        <v>63</v>
      </c>
      <c r="J30" s="109">
        <v>41171</v>
      </c>
      <c r="K30" s="109">
        <v>41172</v>
      </c>
      <c r="L30" s="89" t="s">
        <v>63</v>
      </c>
      <c r="M30" s="89" t="s">
        <v>63</v>
      </c>
      <c r="N30" s="89" t="s">
        <v>63</v>
      </c>
      <c r="O30" s="101">
        <v>41254</v>
      </c>
      <c r="P30" s="101">
        <v>41255</v>
      </c>
      <c r="Q30" s="101">
        <v>41258</v>
      </c>
      <c r="R30" s="95">
        <v>43056</v>
      </c>
      <c r="S30" s="98" t="s">
        <v>125</v>
      </c>
      <c r="T30" s="141"/>
      <c r="U30" s="141" t="s">
        <v>128</v>
      </c>
      <c r="V30" s="34"/>
      <c r="W30" s="11"/>
      <c r="X30" s="12"/>
      <c r="Y30" s="12"/>
      <c r="Z30"/>
      <c r="AA30"/>
    </row>
    <row r="31" spans="1:27" s="2" customFormat="1" ht="57" customHeight="1" x14ac:dyDescent="0.25">
      <c r="A31" s="45" t="s">
        <v>39</v>
      </c>
      <c r="B31" s="20" t="s">
        <v>36</v>
      </c>
      <c r="C31" s="37" t="s">
        <v>3</v>
      </c>
      <c r="D31" s="38" t="s">
        <v>4</v>
      </c>
      <c r="E31" s="6" t="s">
        <v>15</v>
      </c>
      <c r="F31" s="16">
        <v>41107</v>
      </c>
      <c r="G31" s="16">
        <v>41114</v>
      </c>
      <c r="H31" s="89" t="s">
        <v>63</v>
      </c>
      <c r="I31" s="89" t="s">
        <v>63</v>
      </c>
      <c r="J31" s="109">
        <v>41171</v>
      </c>
      <c r="K31" s="109">
        <v>41172</v>
      </c>
      <c r="L31" s="89" t="s">
        <v>63</v>
      </c>
      <c r="M31" s="89" t="s">
        <v>63</v>
      </c>
      <c r="N31" s="89" t="s">
        <v>63</v>
      </c>
      <c r="O31" s="101">
        <v>41254</v>
      </c>
      <c r="P31" s="101">
        <v>41255</v>
      </c>
      <c r="Q31" s="101">
        <v>41258</v>
      </c>
      <c r="R31" s="95">
        <v>42155</v>
      </c>
      <c r="S31" s="98" t="s">
        <v>126</v>
      </c>
      <c r="T31" s="141"/>
      <c r="U31" s="141" t="s">
        <v>137</v>
      </c>
      <c r="V31" s="34"/>
      <c r="W31" s="11"/>
      <c r="X31" s="12"/>
      <c r="Y31" s="12"/>
      <c r="Z31"/>
      <c r="AA31"/>
    </row>
    <row r="32" spans="1:27" s="2" customFormat="1" ht="49.5" customHeight="1" x14ac:dyDescent="0.25">
      <c r="A32" s="45" t="s">
        <v>40</v>
      </c>
      <c r="B32" s="20" t="s">
        <v>70</v>
      </c>
      <c r="C32" s="37" t="s">
        <v>3</v>
      </c>
      <c r="D32" s="38" t="s">
        <v>4</v>
      </c>
      <c r="E32" s="6" t="s">
        <v>15</v>
      </c>
      <c r="F32" s="16">
        <v>41107</v>
      </c>
      <c r="G32" s="16">
        <v>41114</v>
      </c>
      <c r="H32" s="89" t="s">
        <v>63</v>
      </c>
      <c r="I32" s="89" t="s">
        <v>63</v>
      </c>
      <c r="J32" s="89">
        <v>41171</v>
      </c>
      <c r="K32" s="89">
        <v>41172</v>
      </c>
      <c r="L32" s="89" t="s">
        <v>63</v>
      </c>
      <c r="M32" s="89" t="s">
        <v>63</v>
      </c>
      <c r="N32" s="89" t="s">
        <v>63</v>
      </c>
      <c r="O32" s="101">
        <v>41254</v>
      </c>
      <c r="P32" s="101">
        <v>41255</v>
      </c>
      <c r="Q32" s="101">
        <v>41258</v>
      </c>
      <c r="R32" s="96">
        <v>42170</v>
      </c>
      <c r="S32" s="98" t="s">
        <v>71</v>
      </c>
      <c r="T32" s="141"/>
      <c r="U32" s="141" t="s">
        <v>129</v>
      </c>
      <c r="V32" s="35"/>
      <c r="W32" s="11"/>
      <c r="X32" s="12"/>
      <c r="Y32" s="12"/>
      <c r="Z32"/>
      <c r="AA32"/>
    </row>
    <row r="33" spans="1:27" s="2" customFormat="1" ht="45.75" customHeight="1" x14ac:dyDescent="0.25">
      <c r="A33" s="88" t="s">
        <v>53</v>
      </c>
      <c r="B33" s="21" t="s">
        <v>37</v>
      </c>
      <c r="C33" s="4" t="s">
        <v>3</v>
      </c>
      <c r="D33" s="4" t="s">
        <v>4</v>
      </c>
      <c r="E33" s="6" t="s">
        <v>15</v>
      </c>
      <c r="F33" s="68">
        <v>41466</v>
      </c>
      <c r="G33" s="68">
        <f>F33+15</f>
        <v>41481</v>
      </c>
      <c r="H33" s="243" t="s">
        <v>156</v>
      </c>
      <c r="I33" s="18">
        <v>41628</v>
      </c>
      <c r="J33" s="18">
        <v>41670</v>
      </c>
      <c r="K33" s="18">
        <v>41694</v>
      </c>
      <c r="L33" s="89" t="s">
        <v>63</v>
      </c>
      <c r="M33" s="89" t="s">
        <v>63</v>
      </c>
      <c r="N33" s="89" t="s">
        <v>63</v>
      </c>
      <c r="O33" s="101">
        <v>41739</v>
      </c>
      <c r="P33" s="101">
        <f>O33+10</f>
        <v>41749</v>
      </c>
      <c r="Q33" s="101">
        <f>P33+2</f>
        <v>41751</v>
      </c>
      <c r="R33" s="96">
        <v>43038</v>
      </c>
      <c r="S33" s="18"/>
      <c r="T33" s="140"/>
      <c r="U33" s="140"/>
      <c r="V33" s="87"/>
      <c r="W33" s="11"/>
      <c r="X33" s="12"/>
      <c r="Y33" s="12"/>
      <c r="Z33"/>
      <c r="AA33"/>
    </row>
    <row r="34" spans="1:27" s="2" customFormat="1" ht="22.5" customHeight="1" x14ac:dyDescent="0.25">
      <c r="A34" s="15"/>
      <c r="B34" s="22" t="s">
        <v>33</v>
      </c>
      <c r="C34" s="19"/>
      <c r="D34" s="19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75"/>
      <c r="S34" s="75"/>
      <c r="T34" s="75"/>
      <c r="U34" s="75"/>
      <c r="V34" s="36"/>
      <c r="W34" s="11"/>
      <c r="X34" s="12"/>
      <c r="Y34" s="12"/>
      <c r="Z34"/>
      <c r="AA34"/>
    </row>
    <row r="35" spans="1:27" s="2" customFormat="1" ht="22.5" customHeight="1" x14ac:dyDescent="0.25">
      <c r="A35" s="206"/>
      <c r="B35" s="208" t="s">
        <v>150</v>
      </c>
      <c r="C35" s="207"/>
      <c r="D35" s="207"/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10"/>
      <c r="W35" s="11"/>
      <c r="X35" s="12"/>
      <c r="Y35" s="12"/>
      <c r="Z35"/>
      <c r="AA35"/>
    </row>
    <row r="36" spans="1:27" s="2" customFormat="1" ht="90" x14ac:dyDescent="0.25">
      <c r="A36" s="195" t="s">
        <v>49</v>
      </c>
      <c r="B36" s="196" t="s">
        <v>145</v>
      </c>
      <c r="C36" s="197" t="s">
        <v>50</v>
      </c>
      <c r="D36" s="197" t="s">
        <v>51</v>
      </c>
      <c r="E36" s="196" t="s">
        <v>15</v>
      </c>
      <c r="F36" s="198">
        <v>41350</v>
      </c>
      <c r="G36" s="199">
        <f>F36+1</f>
        <v>41351</v>
      </c>
      <c r="H36" s="199">
        <v>41367</v>
      </c>
      <c r="I36" s="199">
        <f>H36+15</f>
        <v>41382</v>
      </c>
      <c r="J36" s="200">
        <v>41414</v>
      </c>
      <c r="K36" s="200">
        <f>J36+4</f>
        <v>41418</v>
      </c>
      <c r="L36" s="200" t="s">
        <v>63</v>
      </c>
      <c r="M36" s="200" t="s">
        <v>63</v>
      </c>
      <c r="N36" s="200" t="s">
        <v>63</v>
      </c>
      <c r="O36" s="200" t="s">
        <v>63</v>
      </c>
      <c r="P36" s="200" t="s">
        <v>63</v>
      </c>
      <c r="Q36" s="199">
        <v>41437</v>
      </c>
      <c r="R36" s="201">
        <f>Q36+14</f>
        <v>41451</v>
      </c>
      <c r="S36" s="202" t="s">
        <v>121</v>
      </c>
      <c r="T36" s="202"/>
      <c r="U36" s="203" t="s">
        <v>130</v>
      </c>
      <c r="V36" s="204"/>
      <c r="W36" s="11"/>
      <c r="X36" s="12"/>
      <c r="Y36" s="12"/>
      <c r="Z36" s="12"/>
      <c r="AA36" s="12"/>
    </row>
    <row r="37" spans="1:27" s="2" customFormat="1" ht="87.75" customHeight="1" x14ac:dyDescent="0.25">
      <c r="A37" s="195" t="s">
        <v>78</v>
      </c>
      <c r="B37" s="196" t="s">
        <v>146</v>
      </c>
      <c r="C37" s="197" t="s">
        <v>50</v>
      </c>
      <c r="D37" s="197" t="s">
        <v>51</v>
      </c>
      <c r="E37" s="196" t="s">
        <v>52</v>
      </c>
      <c r="F37" s="205" t="s">
        <v>63</v>
      </c>
      <c r="G37" s="200" t="s">
        <v>63</v>
      </c>
      <c r="H37" s="199">
        <v>41437</v>
      </c>
      <c r="I37" s="199">
        <v>41451</v>
      </c>
      <c r="J37" s="200">
        <f>I37+6</f>
        <v>41457</v>
      </c>
      <c r="K37" s="200" t="s">
        <v>63</v>
      </c>
      <c r="L37" s="200" t="s">
        <v>63</v>
      </c>
      <c r="M37" s="200" t="s">
        <v>63</v>
      </c>
      <c r="N37" s="200" t="s">
        <v>63</v>
      </c>
      <c r="O37" s="200" t="s">
        <v>63</v>
      </c>
      <c r="P37" s="200" t="s">
        <v>63</v>
      </c>
      <c r="Q37" s="199">
        <f>J37+2</f>
        <v>41459</v>
      </c>
      <c r="R37" s="201">
        <v>41536</v>
      </c>
      <c r="S37" s="202" t="s">
        <v>123</v>
      </c>
      <c r="T37" s="202"/>
      <c r="U37" s="203" t="s">
        <v>131</v>
      </c>
      <c r="V37" s="204"/>
      <c r="W37" s="11"/>
      <c r="X37" s="12"/>
      <c r="Y37" s="12"/>
      <c r="Z37" s="12"/>
      <c r="AA37" s="12"/>
    </row>
    <row r="38" spans="1:27" s="2" customFormat="1" ht="119.25" x14ac:dyDescent="0.25">
      <c r="A38" s="195" t="s">
        <v>122</v>
      </c>
      <c r="B38" s="196" t="s">
        <v>147</v>
      </c>
      <c r="C38" s="197" t="s">
        <v>50</v>
      </c>
      <c r="D38" s="197" t="s">
        <v>51</v>
      </c>
      <c r="E38" s="196" t="s">
        <v>52</v>
      </c>
      <c r="F38" s="198">
        <v>41422</v>
      </c>
      <c r="G38" s="199">
        <v>41422</v>
      </c>
      <c r="H38" s="199">
        <v>41450</v>
      </c>
      <c r="I38" s="199">
        <f>H38+14</f>
        <v>41464</v>
      </c>
      <c r="J38" s="200">
        <f>I38+1</f>
        <v>41465</v>
      </c>
      <c r="K38" s="200" t="s">
        <v>63</v>
      </c>
      <c r="L38" s="200" t="s">
        <v>63</v>
      </c>
      <c r="M38" s="200" t="s">
        <v>63</v>
      </c>
      <c r="N38" s="200" t="s">
        <v>63</v>
      </c>
      <c r="O38" s="200" t="s">
        <v>63</v>
      </c>
      <c r="P38" s="200" t="s">
        <v>63</v>
      </c>
      <c r="Q38" s="199">
        <f>J38+5</f>
        <v>41470</v>
      </c>
      <c r="R38" s="201">
        <f>Q38+14</f>
        <v>41484</v>
      </c>
      <c r="S38" s="202" t="s">
        <v>124</v>
      </c>
      <c r="T38" s="202"/>
      <c r="U38" s="203" t="s">
        <v>136</v>
      </c>
      <c r="V38" s="204"/>
      <c r="W38" s="11"/>
      <c r="X38" s="12"/>
      <c r="Y38" s="12"/>
      <c r="Z38" s="12"/>
      <c r="AA38" s="12"/>
    </row>
    <row r="39" spans="1:27" s="2" customFormat="1" ht="34.5" customHeight="1" x14ac:dyDescent="0.25">
      <c r="A39" s="195" t="s">
        <v>157</v>
      </c>
      <c r="B39" s="244" t="s">
        <v>159</v>
      </c>
      <c r="C39" s="197" t="s">
        <v>50</v>
      </c>
      <c r="D39" s="197" t="s">
        <v>51</v>
      </c>
      <c r="E39" s="196" t="s">
        <v>15</v>
      </c>
      <c r="F39" s="198">
        <v>41754</v>
      </c>
      <c r="G39" s="199">
        <f>F39+1</f>
        <v>41755</v>
      </c>
      <c r="H39" s="199">
        <f>G39</f>
        <v>41755</v>
      </c>
      <c r="I39" s="199">
        <f>H39+12</f>
        <v>41767</v>
      </c>
      <c r="J39" s="200">
        <f>I39+1</f>
        <v>41768</v>
      </c>
      <c r="K39" s="200">
        <f>J39+1</f>
        <v>41769</v>
      </c>
      <c r="L39" s="200" t="s">
        <v>63</v>
      </c>
      <c r="M39" s="200" t="s">
        <v>63</v>
      </c>
      <c r="N39" s="200" t="s">
        <v>63</v>
      </c>
      <c r="O39" s="200" t="s">
        <v>63</v>
      </c>
      <c r="P39" s="200" t="s">
        <v>63</v>
      </c>
      <c r="Q39" s="199">
        <f>J39+2</f>
        <v>41770</v>
      </c>
      <c r="R39" s="201">
        <f>Q39</f>
        <v>41770</v>
      </c>
      <c r="S39" s="202"/>
      <c r="T39" s="202"/>
      <c r="U39" s="203"/>
      <c r="V39" s="204"/>
      <c r="W39" s="11"/>
      <c r="X39" s="12"/>
      <c r="Y39" s="12"/>
      <c r="Z39" s="12"/>
      <c r="AA39" s="12"/>
    </row>
    <row r="40" spans="1:27" s="2" customFormat="1" x14ac:dyDescent="0.25">
      <c r="A40" s="228"/>
      <c r="B40" s="229" t="s">
        <v>158</v>
      </c>
      <c r="C40" s="230"/>
      <c r="D40" s="230"/>
      <c r="E40" s="229"/>
      <c r="F40" s="231"/>
      <c r="G40" s="232"/>
      <c r="H40" s="232"/>
      <c r="I40" s="232"/>
      <c r="J40" s="233"/>
      <c r="K40" s="233"/>
      <c r="L40" s="233"/>
      <c r="M40" s="233"/>
      <c r="N40" s="233"/>
      <c r="O40" s="233"/>
      <c r="P40" s="233"/>
      <c r="Q40" s="232"/>
      <c r="R40" s="232"/>
      <c r="S40" s="234"/>
      <c r="T40" s="234"/>
      <c r="U40" s="235"/>
      <c r="V40" s="236"/>
      <c r="W40" s="11"/>
      <c r="X40" s="12"/>
      <c r="Y40" s="12"/>
      <c r="Z40" s="12"/>
      <c r="AA40" s="12"/>
    </row>
    <row r="41" spans="1:27" s="2" customFormat="1" x14ac:dyDescent="0.25">
      <c r="A41" s="211"/>
      <c r="B41" s="212" t="s">
        <v>149</v>
      </c>
      <c r="C41" s="213"/>
      <c r="D41" s="213"/>
      <c r="E41" s="212"/>
      <c r="F41" s="214"/>
      <c r="G41" s="215"/>
      <c r="H41" s="215"/>
      <c r="I41" s="215"/>
      <c r="J41" s="216"/>
      <c r="K41" s="216"/>
      <c r="L41" s="216"/>
      <c r="M41" s="216"/>
      <c r="N41" s="216"/>
      <c r="O41" s="216"/>
      <c r="P41" s="216"/>
      <c r="Q41" s="215"/>
      <c r="R41" s="215"/>
      <c r="S41" s="217"/>
      <c r="T41" s="217"/>
      <c r="U41" s="218"/>
      <c r="V41" s="219"/>
      <c r="W41" s="11"/>
      <c r="X41" s="12"/>
      <c r="Y41" s="12"/>
      <c r="Z41" s="12"/>
      <c r="AA41" s="12"/>
    </row>
    <row r="42" spans="1:27" s="2" customFormat="1" x14ac:dyDescent="0.25">
      <c r="A42" s="220"/>
      <c r="B42" s="221" t="s">
        <v>148</v>
      </c>
      <c r="C42" s="222"/>
      <c r="D42" s="222"/>
      <c r="E42" s="221"/>
      <c r="F42" s="209"/>
      <c r="G42" s="223"/>
      <c r="H42" s="223"/>
      <c r="I42" s="223"/>
      <c r="J42" s="224"/>
      <c r="K42" s="224"/>
      <c r="L42" s="224"/>
      <c r="M42" s="224"/>
      <c r="N42" s="224"/>
      <c r="O42" s="224"/>
      <c r="P42" s="224"/>
      <c r="Q42" s="223"/>
      <c r="R42" s="223"/>
      <c r="S42" s="225"/>
      <c r="T42" s="225"/>
      <c r="U42" s="226"/>
      <c r="V42" s="227"/>
      <c r="W42" s="11"/>
      <c r="X42" s="12"/>
      <c r="Y42" s="12"/>
      <c r="Z42" s="12"/>
      <c r="AA42" s="12"/>
    </row>
    <row r="43" spans="1:27" s="2" customFormat="1" ht="16.5" thickBot="1" x14ac:dyDescent="0.3">
      <c r="A43" s="48"/>
      <c r="B43" s="49" t="s">
        <v>6</v>
      </c>
      <c r="C43" s="50"/>
      <c r="D43" s="50"/>
      <c r="E43" s="51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76"/>
      <c r="S43" s="76"/>
      <c r="T43" s="76"/>
      <c r="U43" s="76"/>
      <c r="V43" s="53"/>
      <c r="W43" s="11"/>
      <c r="X43" s="12"/>
      <c r="Y43" s="12"/>
      <c r="Z43"/>
      <c r="AA43"/>
    </row>
    <row r="44" spans="1:27" s="2" customFormat="1" ht="16.5" thickTop="1" x14ac:dyDescent="0.25">
      <c r="A44" s="12"/>
      <c r="B44" s="12"/>
      <c r="C44" s="42"/>
      <c r="D44" s="42"/>
      <c r="E44" s="42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11"/>
      <c r="X44" s="12"/>
      <c r="Y44" s="12"/>
      <c r="Z44"/>
      <c r="AA44"/>
    </row>
    <row r="45" spans="1:27" s="2" customFormat="1" x14ac:dyDescent="0.25">
      <c r="A45" s="12"/>
      <c r="B45" s="17"/>
      <c r="C45" s="12"/>
      <c r="D45" s="12"/>
      <c r="E45" s="12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11"/>
      <c r="X45" s="12"/>
      <c r="Y45" s="12"/>
      <c r="Z45"/>
      <c r="AA45"/>
    </row>
    <row r="46" spans="1:27" s="2" customFormat="1" x14ac:dyDescent="0.25">
      <c r="A46" s="12"/>
      <c r="B46" s="17"/>
      <c r="C46" s="10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1"/>
      <c r="X46" s="12"/>
      <c r="Y46" s="12"/>
      <c r="Z46"/>
      <c r="AA46"/>
    </row>
    <row r="47" spans="1:27" s="2" customFormat="1" x14ac:dyDescent="0.25">
      <c r="A47" s="12"/>
      <c r="B47" s="17"/>
      <c r="C47" s="108"/>
      <c r="D47" s="57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1"/>
      <c r="X47" s="12"/>
      <c r="Y47" s="12"/>
      <c r="Z47"/>
      <c r="AA47"/>
    </row>
    <row r="48" spans="1:27" x14ac:dyDescent="0.25">
      <c r="A48" s="69"/>
      <c r="B48" s="6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94"/>
      <c r="O48" s="12"/>
      <c r="P48" s="12"/>
      <c r="Q48" s="12"/>
      <c r="R48" s="12"/>
      <c r="S48" s="145"/>
      <c r="T48" s="145"/>
      <c r="U48" s="12"/>
      <c r="V48" s="12"/>
      <c r="W48" s="11"/>
      <c r="X48" s="12"/>
      <c r="Y48" s="12"/>
    </row>
    <row r="49" spans="1:25" x14ac:dyDescent="0.25">
      <c r="A49" s="70"/>
      <c r="B49" s="6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1"/>
      <c r="X49" s="12"/>
      <c r="Y49" s="12"/>
    </row>
    <row r="50" spans="1:25" x14ac:dyDescent="0.25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94"/>
      <c r="P50" s="12"/>
      <c r="Q50" s="12"/>
      <c r="R50" s="12"/>
      <c r="S50" s="12"/>
      <c r="T50" s="12"/>
      <c r="U50" s="12"/>
      <c r="V50" s="12"/>
      <c r="W50" s="11"/>
      <c r="X50" s="12"/>
      <c r="Y50" s="12"/>
    </row>
  </sheetData>
  <mergeCells count="1">
    <mergeCell ref="W28:Y28"/>
  </mergeCells>
  <printOptions gridLines="1"/>
  <pageMargins left="0.38" right="0.67" top="0.36" bottom="0.23" header="0.5" footer="0.23"/>
  <pageSetup paperSize="9" scale="37" orientation="landscape" horizontalDpi="4294967292" verticalDpi="4294967292" r:id="rId1"/>
  <headerFooter alignWithMargins="0"/>
  <colBreaks count="1" manualBreakCount="1"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4" workbookViewId="0">
      <selection activeCell="A12" sqref="A12:B12"/>
    </sheetView>
  </sheetViews>
  <sheetFormatPr defaultRowHeight="15.75" x14ac:dyDescent="0.25"/>
  <cols>
    <col min="1" max="1" width="17.875" customWidth="1"/>
    <col min="2" max="2" width="29.75" customWidth="1"/>
    <col min="3" max="3" width="28.125" customWidth="1"/>
    <col min="4" max="4" width="40.625" customWidth="1"/>
    <col min="7" max="7" width="9.625" bestFit="1" customWidth="1"/>
  </cols>
  <sheetData>
    <row r="1" spans="1:4" x14ac:dyDescent="0.25">
      <c r="A1" s="248" t="s">
        <v>79</v>
      </c>
      <c r="B1" s="248"/>
      <c r="C1" s="112"/>
      <c r="D1" s="112"/>
    </row>
    <row r="2" spans="1:4" x14ac:dyDescent="0.25">
      <c r="A2" s="248" t="s">
        <v>80</v>
      </c>
      <c r="B2" s="248"/>
      <c r="C2" s="112"/>
      <c r="D2" s="112"/>
    </row>
    <row r="3" spans="1:4" x14ac:dyDescent="0.25">
      <c r="A3" s="247" t="s">
        <v>107</v>
      </c>
      <c r="B3" s="247"/>
      <c r="C3" s="113"/>
      <c r="D3" s="112"/>
    </row>
    <row r="4" spans="1:4" x14ac:dyDescent="0.25">
      <c r="A4" s="247" t="s">
        <v>108</v>
      </c>
      <c r="B4" s="247"/>
      <c r="C4" s="113"/>
      <c r="D4" s="112"/>
    </row>
    <row r="5" spans="1:4" x14ac:dyDescent="0.25">
      <c r="A5" s="247" t="s">
        <v>109</v>
      </c>
      <c r="B5" s="247"/>
      <c r="C5" s="113"/>
      <c r="D5" s="112"/>
    </row>
    <row r="6" spans="1:4" x14ac:dyDescent="0.25">
      <c r="A6" s="247" t="s">
        <v>110</v>
      </c>
      <c r="B6" s="247"/>
      <c r="C6" s="113"/>
      <c r="D6" s="112"/>
    </row>
    <row r="7" spans="1:4" x14ac:dyDescent="0.25">
      <c r="A7" s="247" t="s">
        <v>111</v>
      </c>
      <c r="B7" s="247"/>
      <c r="C7" s="247"/>
      <c r="D7" s="247"/>
    </row>
    <row r="8" spans="1:4" x14ac:dyDescent="0.25">
      <c r="A8" s="114"/>
      <c r="B8" s="113"/>
      <c r="C8" s="112"/>
      <c r="D8" s="112"/>
    </row>
    <row r="9" spans="1:4" x14ac:dyDescent="0.25">
      <c r="A9" s="248" t="s">
        <v>81</v>
      </c>
      <c r="B9" s="248"/>
      <c r="C9" s="248"/>
      <c r="D9" s="248"/>
    </row>
    <row r="10" spans="1:4" ht="15.75" customHeight="1" x14ac:dyDescent="0.25">
      <c r="A10" s="247" t="s">
        <v>115</v>
      </c>
      <c r="B10" s="247"/>
      <c r="C10" s="112"/>
      <c r="D10" s="112"/>
    </row>
    <row r="11" spans="1:4" x14ac:dyDescent="0.25">
      <c r="A11" s="247" t="s">
        <v>155</v>
      </c>
      <c r="B11" s="247"/>
      <c r="C11" s="112"/>
      <c r="D11" s="112"/>
    </row>
    <row r="12" spans="1:4" x14ac:dyDescent="0.25">
      <c r="A12" s="247" t="s">
        <v>162</v>
      </c>
      <c r="B12" s="247"/>
      <c r="C12" s="112"/>
      <c r="D12" s="112"/>
    </row>
    <row r="13" spans="1:4" x14ac:dyDescent="0.25">
      <c r="A13" s="247" t="s">
        <v>82</v>
      </c>
      <c r="B13" s="247"/>
      <c r="C13" s="112"/>
      <c r="D13" s="112"/>
    </row>
    <row r="14" spans="1:4" x14ac:dyDescent="0.25">
      <c r="A14" s="113"/>
      <c r="B14" s="113"/>
      <c r="C14" s="112"/>
      <c r="D14" s="112"/>
    </row>
    <row r="15" spans="1:4" x14ac:dyDescent="0.25">
      <c r="A15" s="248" t="s">
        <v>116</v>
      </c>
      <c r="B15" s="248"/>
      <c r="C15" s="248"/>
      <c r="D15" s="248"/>
    </row>
    <row r="16" spans="1:4" x14ac:dyDescent="0.25">
      <c r="A16" s="129" t="s">
        <v>117</v>
      </c>
      <c r="B16" s="130"/>
      <c r="C16" s="130"/>
      <c r="D16" s="130"/>
    </row>
    <row r="17" spans="1:7" x14ac:dyDescent="0.25">
      <c r="A17" s="114"/>
      <c r="B17" s="113"/>
      <c r="C17" s="112"/>
      <c r="D17" s="112"/>
    </row>
    <row r="18" spans="1:7" x14ac:dyDescent="0.25">
      <c r="A18" s="250" t="s">
        <v>83</v>
      </c>
      <c r="B18" s="250"/>
      <c r="C18" s="250"/>
      <c r="D18" s="250"/>
    </row>
    <row r="19" spans="1:7" x14ac:dyDescent="0.25">
      <c r="A19" s="112"/>
      <c r="B19" s="113"/>
      <c r="C19" s="112"/>
      <c r="D19" s="112"/>
    </row>
    <row r="20" spans="1:7" x14ac:dyDescent="0.25">
      <c r="A20" s="251" t="s">
        <v>84</v>
      </c>
      <c r="B20" s="251"/>
      <c r="C20" s="251"/>
      <c r="D20" s="251"/>
    </row>
    <row r="21" spans="1:7" ht="16.5" thickBot="1" x14ac:dyDescent="0.3">
      <c r="A21" s="114"/>
      <c r="B21" s="113"/>
      <c r="C21" s="112"/>
      <c r="D21" s="112"/>
    </row>
    <row r="22" spans="1:7" ht="42" customHeight="1" thickBot="1" x14ac:dyDescent="0.3">
      <c r="A22" s="115"/>
      <c r="B22" s="116" t="s">
        <v>54</v>
      </c>
      <c r="C22" s="116" t="s">
        <v>85</v>
      </c>
      <c r="D22" s="116" t="s">
        <v>86</v>
      </c>
    </row>
    <row r="23" spans="1:7" ht="23.25" customHeight="1" thickBot="1" x14ac:dyDescent="0.3">
      <c r="A23" s="117">
        <v>1</v>
      </c>
      <c r="B23" s="118" t="s">
        <v>87</v>
      </c>
      <c r="C23" s="131" t="s">
        <v>88</v>
      </c>
      <c r="D23" s="118" t="s">
        <v>89</v>
      </c>
    </row>
    <row r="24" spans="1:7" x14ac:dyDescent="0.25">
      <c r="A24" s="119"/>
      <c r="B24" s="120"/>
      <c r="C24" s="120"/>
      <c r="D24" s="120"/>
    </row>
    <row r="25" spans="1:7" x14ac:dyDescent="0.25">
      <c r="A25" s="121"/>
      <c r="B25" s="121"/>
      <c r="C25" s="121"/>
      <c r="D25" s="121"/>
    </row>
    <row r="26" spans="1:7" x14ac:dyDescent="0.25">
      <c r="A26" s="252" t="s">
        <v>90</v>
      </c>
      <c r="B26" s="252"/>
      <c r="C26" s="252"/>
      <c r="D26" s="252"/>
    </row>
    <row r="27" spans="1:7" x14ac:dyDescent="0.25">
      <c r="A27" s="251" t="s">
        <v>91</v>
      </c>
      <c r="B27" s="251"/>
      <c r="C27" s="251"/>
      <c r="D27" s="251"/>
    </row>
    <row r="28" spans="1:7" ht="16.5" thickBot="1" x14ac:dyDescent="0.3">
      <c r="A28" s="114"/>
      <c r="B28" s="113"/>
      <c r="C28" s="112"/>
      <c r="D28" s="112"/>
      <c r="F28" s="135"/>
    </row>
    <row r="29" spans="1:7" ht="16.5" thickBot="1" x14ac:dyDescent="0.3">
      <c r="A29" s="115"/>
      <c r="B29" s="116" t="s">
        <v>54</v>
      </c>
      <c r="C29" s="116" t="s">
        <v>85</v>
      </c>
      <c r="D29" s="116" t="s">
        <v>86</v>
      </c>
      <c r="F29" s="135"/>
      <c r="G29" s="135"/>
    </row>
    <row r="30" spans="1:7" ht="16.5" thickBot="1" x14ac:dyDescent="0.3">
      <c r="A30" s="117">
        <v>1</v>
      </c>
      <c r="B30" s="118" t="s">
        <v>14</v>
      </c>
      <c r="C30" s="118" t="s">
        <v>92</v>
      </c>
      <c r="D30" s="118" t="s">
        <v>93</v>
      </c>
    </row>
    <row r="31" spans="1:7" ht="16.5" thickBot="1" x14ac:dyDescent="0.3">
      <c r="A31" s="117">
        <v>2</v>
      </c>
      <c r="B31" s="118" t="s">
        <v>94</v>
      </c>
      <c r="C31" s="118" t="s">
        <v>92</v>
      </c>
      <c r="D31" s="118" t="s">
        <v>93</v>
      </c>
    </row>
    <row r="32" spans="1:7" ht="16.5" thickBot="1" x14ac:dyDescent="0.3">
      <c r="A32" s="117">
        <v>3</v>
      </c>
      <c r="B32" s="118" t="s">
        <v>95</v>
      </c>
      <c r="C32" s="118" t="s">
        <v>92</v>
      </c>
      <c r="D32" s="118" t="s">
        <v>93</v>
      </c>
    </row>
    <row r="33" spans="1:4" ht="16.5" thickBot="1" x14ac:dyDescent="0.3">
      <c r="A33" s="117">
        <v>4</v>
      </c>
      <c r="B33" s="118" t="s">
        <v>96</v>
      </c>
      <c r="C33" s="118" t="s">
        <v>97</v>
      </c>
      <c r="D33" s="118" t="s">
        <v>93</v>
      </c>
    </row>
    <row r="34" spans="1:4" ht="32.25" thickBot="1" x14ac:dyDescent="0.3">
      <c r="A34" s="117">
        <v>5</v>
      </c>
      <c r="B34" s="118" t="s">
        <v>98</v>
      </c>
      <c r="C34" s="118" t="s">
        <v>99</v>
      </c>
      <c r="D34" s="118" t="s">
        <v>100</v>
      </c>
    </row>
    <row r="35" spans="1:4" ht="32.25" thickBot="1" x14ac:dyDescent="0.3">
      <c r="A35" s="117">
        <v>6</v>
      </c>
      <c r="B35" s="118" t="s">
        <v>101</v>
      </c>
      <c r="C35" s="118" t="s">
        <v>102</v>
      </c>
      <c r="D35" s="118" t="s">
        <v>112</v>
      </c>
    </row>
    <row r="36" spans="1:4" ht="16.5" thickBot="1" x14ac:dyDescent="0.3">
      <c r="A36" s="119"/>
      <c r="B36" s="128"/>
      <c r="C36" s="128"/>
      <c r="D36" s="120"/>
    </row>
    <row r="37" spans="1:4" ht="27.75" thickBot="1" x14ac:dyDescent="0.3">
      <c r="A37" s="121"/>
      <c r="B37" s="122" t="s">
        <v>103</v>
      </c>
      <c r="C37" s="123" t="s">
        <v>88</v>
      </c>
      <c r="D37" s="121"/>
    </row>
    <row r="38" spans="1:4" x14ac:dyDescent="0.25">
      <c r="A38" s="121"/>
      <c r="B38" s="124"/>
      <c r="C38" s="125"/>
      <c r="D38" s="121"/>
    </row>
    <row r="39" spans="1:4" x14ac:dyDescent="0.25">
      <c r="A39" s="127" t="s">
        <v>104</v>
      </c>
      <c r="B39" s="124"/>
      <c r="C39" s="125"/>
      <c r="D39" s="121"/>
    </row>
    <row r="40" spans="1:4" x14ac:dyDescent="0.25">
      <c r="A40" s="121"/>
      <c r="B40" s="124"/>
      <c r="C40" s="125"/>
      <c r="D40" s="121"/>
    </row>
    <row r="41" spans="1:4" x14ac:dyDescent="0.25">
      <c r="A41" s="249" t="s">
        <v>105</v>
      </c>
      <c r="B41" s="249"/>
      <c r="C41" s="249"/>
      <c r="D41" s="249"/>
    </row>
    <row r="42" spans="1:4" x14ac:dyDescent="0.25">
      <c r="A42" s="113"/>
      <c r="B42" s="120" t="s">
        <v>106</v>
      </c>
      <c r="C42" s="126"/>
      <c r="D42" s="126"/>
    </row>
  </sheetData>
  <mergeCells count="18">
    <mergeCell ref="A41:D41"/>
    <mergeCell ref="A15:D15"/>
    <mergeCell ref="A18:D18"/>
    <mergeCell ref="A20:D20"/>
    <mergeCell ref="A26:D26"/>
    <mergeCell ref="A27:D27"/>
    <mergeCell ref="A13:B13"/>
    <mergeCell ref="A1:B1"/>
    <mergeCell ref="A2:B2"/>
    <mergeCell ref="A3:B3"/>
    <mergeCell ref="A4:B4"/>
    <mergeCell ref="A5:B5"/>
    <mergeCell ref="A6:B6"/>
    <mergeCell ref="A7:D7"/>
    <mergeCell ref="A9:D9"/>
    <mergeCell ref="A10:B10"/>
    <mergeCell ref="A11:B11"/>
    <mergeCell ref="A12:B12"/>
  </mergeCells>
  <pageMargins left="0.7" right="0.7" top="0.37" bottom="0.3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Procurement Plan </vt:lpstr>
      <vt:lpstr>General Information</vt:lpstr>
      <vt:lpstr>'Procurement Plan '!Print_Area</vt:lpstr>
      <vt:lpstr>'Procurement Plan '!Print_Titles</vt:lpstr>
    </vt:vector>
  </TitlesOfParts>
  <Company>UFBA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 DOGANI</dc:creator>
  <cp:lastModifiedBy>Benedicta T. Oliveros-Miranda</cp:lastModifiedBy>
  <cp:lastPrinted>2013-04-08T09:33:49Z</cp:lastPrinted>
  <dcterms:created xsi:type="dcterms:W3CDTF">2011-01-12T19:43:10Z</dcterms:created>
  <dcterms:modified xsi:type="dcterms:W3CDTF">2014-05-07T14:40:01Z</dcterms:modified>
</cp:coreProperties>
</file>