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615" windowWidth="15480" windowHeight="6675" activeTab="1"/>
  </bookViews>
  <sheets>
    <sheet name="General Aspects" sheetId="1" r:id="rId1"/>
    <sheet name="PP ver. 1.1" sheetId="5" r:id="rId2"/>
  </sheets>
  <definedNames>
    <definedName name="_xlnm.Print_Area" localSheetId="0">'General Aspects'!#REF!</definedName>
    <definedName name="_xlnm.Print_Area" localSheetId="1">'PP ver. 1.1'!$B$1:$AD$106</definedName>
    <definedName name="PROJECTCODE" localSheetId="0">'General Aspects'!$E$2</definedName>
    <definedName name="THEME_NAME" localSheetId="0">'General Aspects'!$B$5</definedName>
  </definedNames>
  <calcPr calcId="145621"/>
</workbook>
</file>

<file path=xl/calcChain.xml><?xml version="1.0" encoding="utf-8"?>
<calcChain xmlns="http://schemas.openxmlformats.org/spreadsheetml/2006/main">
  <c r="Q10" i="5" l="1"/>
  <c r="Q12" i="5" s="1"/>
  <c r="U10" i="5"/>
  <c r="X10" i="5"/>
  <c r="Z10" i="5"/>
  <c r="AD10" i="5" s="1"/>
  <c r="AD31" i="5" s="1"/>
  <c r="X11" i="5"/>
  <c r="AC11" i="5"/>
  <c r="AD11" i="5" s="1"/>
  <c r="M12" i="5"/>
  <c r="O12" i="5"/>
  <c r="P12" i="5"/>
  <c r="R12" i="5"/>
  <c r="T12" i="5"/>
  <c r="M13" i="5"/>
  <c r="M15" i="5" s="1"/>
  <c r="O13" i="5"/>
  <c r="P13" i="5"/>
  <c r="P16" i="5" s="1"/>
  <c r="Q13" i="5"/>
  <c r="Q15" i="5" s="1"/>
  <c r="T13" i="5"/>
  <c r="T15" i="5" s="1"/>
  <c r="O15" i="5"/>
  <c r="P15" i="5"/>
  <c r="R15" i="5"/>
  <c r="M16" i="5"/>
  <c r="O16" i="5"/>
  <c r="T16" i="5"/>
  <c r="U16" i="5" s="1"/>
  <c r="O17" i="5"/>
  <c r="P17" i="5" s="1"/>
  <c r="Q17" i="5" s="1"/>
  <c r="T17" i="5" s="1"/>
  <c r="U17" i="5" s="1"/>
  <c r="N19" i="5"/>
  <c r="O19" i="5"/>
  <c r="P19" i="5" s="1"/>
  <c r="Q19" i="5" s="1"/>
  <c r="R19" i="5" s="1"/>
  <c r="T19" i="5" s="1"/>
  <c r="U19" i="5" s="1"/>
  <c r="U22" i="5"/>
  <c r="M24" i="5"/>
  <c r="N24" i="5"/>
  <c r="O24" i="5"/>
  <c r="P24" i="5"/>
  <c r="Q24" i="5"/>
  <c r="R24" i="5"/>
  <c r="T24" i="5"/>
  <c r="N25" i="5"/>
  <c r="N27" i="5" s="1"/>
  <c r="O25" i="5"/>
  <c r="O27" i="5" s="1"/>
  <c r="P25" i="5"/>
  <c r="P27" i="5" s="1"/>
  <c r="Q25" i="5"/>
  <c r="R25" i="5"/>
  <c r="R27" i="5" s="1"/>
  <c r="U25" i="5"/>
  <c r="M27" i="5"/>
  <c r="Q27" i="5"/>
  <c r="T27" i="5"/>
  <c r="O28" i="5"/>
  <c r="P28" i="5" s="1"/>
  <c r="Q28" i="5" s="1"/>
  <c r="T28" i="5" s="1"/>
  <c r="U28" i="5" s="1"/>
  <c r="X31" i="5"/>
  <c r="AA31" i="5"/>
  <c r="AB31" i="5"/>
  <c r="Q34" i="5"/>
  <c r="R34" i="5" s="1"/>
  <c r="T34" i="5" s="1"/>
  <c r="N46" i="5"/>
  <c r="O46" i="5" s="1"/>
  <c r="P46" i="5" s="1"/>
  <c r="Q46" i="5" s="1"/>
  <c r="R46" i="5" s="1"/>
  <c r="T46" i="5" s="1"/>
  <c r="N43" i="5"/>
  <c r="O43" i="5" s="1"/>
  <c r="P43" i="5" s="1"/>
  <c r="Q43" i="5" s="1"/>
  <c r="R43" i="5" s="1"/>
  <c r="T43" i="5" s="1"/>
  <c r="K104" i="5"/>
  <c r="L104" i="5"/>
  <c r="Z31" i="5" l="1"/>
  <c r="Q16" i="5"/>
  <c r="AC31" i="5"/>
  <c r="U13" i="5"/>
  <c r="P93" i="5"/>
  <c r="O93" i="5"/>
  <c r="N93" i="5"/>
  <c r="M93" i="5"/>
  <c r="P90" i="5"/>
  <c r="O90" i="5"/>
  <c r="N90" i="5"/>
  <c r="M90" i="5"/>
  <c r="P99" i="5"/>
  <c r="O99" i="5"/>
  <c r="P96" i="5"/>
  <c r="O96" i="5"/>
  <c r="P87" i="5"/>
  <c r="O87" i="5"/>
  <c r="P84" i="5"/>
  <c r="O84" i="5"/>
  <c r="P81" i="5"/>
  <c r="O81" i="5"/>
  <c r="P78" i="5"/>
  <c r="O78" i="5"/>
  <c r="N99" i="5"/>
  <c r="M99" i="5"/>
  <c r="N96" i="5"/>
  <c r="M96" i="5"/>
  <c r="N87" i="5"/>
  <c r="M87" i="5"/>
  <c r="N84" i="5"/>
  <c r="M84" i="5"/>
  <c r="N81" i="5"/>
  <c r="M81" i="5"/>
  <c r="N78" i="5"/>
  <c r="M78" i="5"/>
  <c r="T99" i="5"/>
  <c r="T96" i="5"/>
  <c r="T93" i="5"/>
  <c r="T90" i="5"/>
  <c r="T87" i="5"/>
  <c r="T84" i="5"/>
  <c r="T81" i="5"/>
  <c r="T78" i="5"/>
  <c r="T75" i="5"/>
  <c r="T72" i="5"/>
  <c r="T69" i="5"/>
  <c r="T66" i="5"/>
  <c r="T63" i="5"/>
  <c r="T60" i="5"/>
  <c r="T57" i="5"/>
  <c r="T54" i="5"/>
  <c r="T51" i="5"/>
  <c r="P75" i="5"/>
  <c r="P72" i="5"/>
  <c r="P69" i="5"/>
  <c r="P66" i="5"/>
  <c r="P63" i="5"/>
  <c r="P60" i="5"/>
  <c r="P57" i="5"/>
  <c r="P54" i="5"/>
  <c r="P51" i="5"/>
  <c r="N52" i="5"/>
  <c r="N54" i="5" s="1"/>
  <c r="N51" i="5"/>
  <c r="M52" i="5"/>
  <c r="M55" i="5" s="1"/>
  <c r="M51" i="5"/>
  <c r="T40" i="5"/>
  <c r="T42" i="5" s="1"/>
  <c r="R42" i="5"/>
  <c r="R39" i="5"/>
  <c r="T39" i="5"/>
  <c r="O36" i="5"/>
  <c r="N36" i="5"/>
  <c r="M36" i="5"/>
  <c r="O52" i="5" l="1"/>
  <c r="O54" i="5" s="1"/>
  <c r="M58" i="5"/>
  <c r="M60" i="5" s="1"/>
  <c r="M57" i="5"/>
  <c r="M54" i="5"/>
  <c r="N55" i="5"/>
  <c r="N57" i="5" s="1"/>
  <c r="M61" i="5"/>
  <c r="O55" i="5"/>
  <c r="O57" i="5" s="1"/>
  <c r="N58" i="5" l="1"/>
  <c r="N61" i="5" s="1"/>
  <c r="M64" i="5"/>
  <c r="M63" i="5"/>
  <c r="E3" i="5"/>
  <c r="O58" i="5" l="1"/>
  <c r="O60" i="5" s="1"/>
  <c r="N60" i="5"/>
  <c r="M67" i="5"/>
  <c r="M66" i="5"/>
  <c r="O61" i="5"/>
  <c r="O63" i="5" s="1"/>
  <c r="N63" i="5"/>
  <c r="N64" i="5"/>
  <c r="O49" i="5"/>
  <c r="O51" i="5" s="1"/>
  <c r="N67" i="5" l="1"/>
  <c r="O64" i="5"/>
  <c r="O66" i="5" s="1"/>
  <c r="N66" i="5"/>
  <c r="M70" i="5"/>
  <c r="M69" i="5"/>
  <c r="K100" i="5"/>
  <c r="K106" i="5" s="1"/>
  <c r="N69" i="5" l="1"/>
  <c r="O67" i="5"/>
  <c r="O69" i="5" s="1"/>
  <c r="N70" i="5"/>
  <c r="M72" i="5"/>
  <c r="M73" i="5"/>
  <c r="M75" i="5" s="1"/>
  <c r="O70" i="5" l="1"/>
  <c r="O72" i="5" s="1"/>
  <c r="N73" i="5"/>
  <c r="N72" i="5"/>
  <c r="L100" i="5"/>
  <c r="L106" i="5" s="1"/>
  <c r="N75" i="5" l="1"/>
  <c r="O73" i="5"/>
  <c r="O75" i="5" s="1"/>
  <c r="J4" i="5"/>
  <c r="E4" i="5"/>
  <c r="E6" i="5"/>
  <c r="AC41" i="5"/>
  <c r="AD41" i="5" s="1"/>
  <c r="X41" i="5"/>
  <c r="Z40" i="5"/>
  <c r="AD40" i="5" s="1"/>
  <c r="X40" i="5"/>
  <c r="X100" i="5"/>
  <c r="Z100" i="5"/>
  <c r="AA100" i="5"/>
  <c r="AB100" i="5"/>
  <c r="AC100" i="5"/>
  <c r="AD100" i="5"/>
  <c r="Z106" i="5"/>
  <c r="AA106" i="5"/>
  <c r="AB106" i="5"/>
  <c r="AC106" i="5"/>
  <c r="AD106" i="5"/>
  <c r="X106" i="5" l="1"/>
</calcChain>
</file>

<file path=xl/sharedStrings.xml><?xml version="1.0" encoding="utf-8"?>
<sst xmlns="http://schemas.openxmlformats.org/spreadsheetml/2006/main" count="561" uniqueCount="191">
  <si>
    <t>Contract #</t>
  </si>
  <si>
    <t>Procurement Type</t>
  </si>
  <si>
    <t>Procurement method</t>
  </si>
  <si>
    <t>Sub Total (Consultant Services)</t>
  </si>
  <si>
    <t xml:space="preserve"> </t>
  </si>
  <si>
    <t>GRAND TOTAL</t>
  </si>
  <si>
    <t>Source of finance MDTF</t>
  </si>
  <si>
    <t>Source of finance IDA</t>
  </si>
  <si>
    <t>Remarks</t>
  </si>
  <si>
    <t>BB to follow up</t>
  </si>
  <si>
    <t>Disbursement Estimates</t>
  </si>
  <si>
    <t>IV Quarter 2008</t>
  </si>
  <si>
    <t>First Half 2009</t>
  </si>
  <si>
    <t>Second Half 2009</t>
  </si>
  <si>
    <t>Total</t>
  </si>
  <si>
    <t>Amount reduced from previous estimates</t>
  </si>
  <si>
    <t>Draft Bidding Docs and SPN</t>
  </si>
  <si>
    <t>Bid evaluation report</t>
  </si>
  <si>
    <t>Bank's no objection to Contract award</t>
  </si>
  <si>
    <t>Bank's review (Prior/Post)</t>
  </si>
  <si>
    <t>N/A</t>
  </si>
  <si>
    <t>Preparation of TOR</t>
  </si>
  <si>
    <t>Bank's no objection for TOR</t>
  </si>
  <si>
    <t>RFP/ REI issued</t>
  </si>
  <si>
    <t>Technical Proposal receipt</t>
  </si>
  <si>
    <t>Bank's no objection for Technical proposal</t>
  </si>
  <si>
    <t>Bank's no objection to contract signature</t>
  </si>
  <si>
    <t>Bank's Review (Prior/
Post)</t>
  </si>
  <si>
    <t>Procurement category</t>
  </si>
  <si>
    <t>Description items</t>
  </si>
  <si>
    <t>Description of Assignment</t>
  </si>
  <si>
    <t>Disbursed as of 19 Sept. 08 ( to verify)</t>
  </si>
  <si>
    <t>Bid opening</t>
  </si>
  <si>
    <t>Contract signing date</t>
  </si>
  <si>
    <t>Invitation for bids</t>
  </si>
  <si>
    <t>Bank's NO objection to bidding docs/Specs</t>
  </si>
  <si>
    <t>Bank's no objection for TOR, Selection criteria, budget</t>
  </si>
  <si>
    <t>Procurement Plan</t>
  </si>
  <si>
    <t>Procurement Method</t>
  </si>
  <si>
    <t>III. Selection of Consultants</t>
  </si>
  <si>
    <t>Agreed date of procurement Plan</t>
  </si>
  <si>
    <t>I. General</t>
  </si>
  <si>
    <r>
      <t>1. Prior Review Threshold</t>
    </r>
    <r>
      <rPr>
        <sz val="12"/>
        <rFont val="Times New Roman"/>
        <family val="1"/>
        <charset val="204"/>
      </rPr>
      <t>: Procurement Decisions subject to Prior Review by the Bank as stated in Appendix 1 to the Guidelines for Procurement:</t>
    </r>
  </si>
  <si>
    <t>Selection  Method</t>
  </si>
  <si>
    <r>
      <t>1. Prior Review Threshold</t>
    </r>
    <r>
      <rPr>
        <sz val="12"/>
        <rFont val="Times New Roman"/>
        <family val="1"/>
        <charset val="204"/>
      </rPr>
      <t>: Selection decisions subject to Prior Review by Bank as stated in Appendix 1 to the Guidelines Selection and Employment of Consultants:</t>
    </r>
  </si>
  <si>
    <t xml:space="preserve">Original: </t>
  </si>
  <si>
    <t>Contract completion date</t>
  </si>
  <si>
    <t>II. Goods and Works</t>
  </si>
  <si>
    <t>NCB (Works)</t>
  </si>
  <si>
    <t>Shopping (Goods and Works)</t>
  </si>
  <si>
    <t>Threshold</t>
  </si>
  <si>
    <t>Prior Review</t>
  </si>
  <si>
    <t>Direct Contracting*</t>
  </si>
  <si>
    <t>* all Contracts subject to justification</t>
  </si>
  <si>
    <t>Detailed original procurement contracts for goods, consulting services are enclosed in the next excel spread sheet</t>
  </si>
  <si>
    <r>
      <t>3. Any Other Special Procurement Arrangements</t>
    </r>
    <r>
      <rPr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None</t>
    </r>
  </si>
  <si>
    <t>Competitive Methods  (Firms) QCBS</t>
  </si>
  <si>
    <t>Competitive Methods  (Firms) LCS</t>
  </si>
  <si>
    <t>Competitive Methods  (Firms) CQ</t>
  </si>
  <si>
    <t>Individual Consultants (IC)</t>
  </si>
  <si>
    <t>Single Source (Firms and Individuals)*</t>
  </si>
  <si>
    <t>ToRs for Consulting Contracts</t>
  </si>
  <si>
    <t>Planned</t>
  </si>
  <si>
    <t xml:space="preserve">Closing date: </t>
  </si>
  <si>
    <t xml:space="preserve">Component Nr. </t>
  </si>
  <si>
    <t>Contract Number</t>
  </si>
  <si>
    <t>Winning bidder name&amp;Country</t>
  </si>
  <si>
    <t>#</t>
  </si>
  <si>
    <t>Revised</t>
  </si>
  <si>
    <t>Actual</t>
  </si>
  <si>
    <t>Preparation of TOR, Selection criteria, budget</t>
  </si>
  <si>
    <t>(Goods)</t>
  </si>
  <si>
    <t>Sub Total (Goods)</t>
  </si>
  <si>
    <t>Description of goods</t>
  </si>
  <si>
    <t xml:space="preserve"> Procurement Status </t>
  </si>
  <si>
    <t>G</t>
  </si>
  <si>
    <t>Update date:</t>
  </si>
  <si>
    <r>
      <t>Original:</t>
    </r>
    <r>
      <rPr>
        <b/>
        <sz val="12"/>
        <rFont val="Times New Roman"/>
        <family val="1"/>
        <charset val="204"/>
      </rPr>
      <t xml:space="preserve"> </t>
    </r>
  </si>
  <si>
    <t>Prior</t>
  </si>
  <si>
    <t>NCB</t>
  </si>
  <si>
    <t>Post</t>
  </si>
  <si>
    <t>SH</t>
  </si>
  <si>
    <t>(Consultant Services - Individual Consultants)</t>
  </si>
  <si>
    <t>CQ</t>
  </si>
  <si>
    <t>CS</t>
  </si>
  <si>
    <t>All</t>
  </si>
  <si>
    <t>First one</t>
  </si>
  <si>
    <t>First 2</t>
  </si>
  <si>
    <t>≦ $1,000,000</t>
  </si>
  <si>
    <t>&gt; $200,000</t>
  </si>
  <si>
    <r>
      <t>2. Prequalification</t>
    </r>
    <r>
      <rPr>
        <sz val="12"/>
        <rFont val="Times New Roman"/>
        <family val="1"/>
        <charset val="204"/>
      </rPr>
      <t xml:space="preserve">. Bidders shall be pre-qualified in accordance with the provisions of paragraphs 2.9 and 2.10 of the Guidelines: </t>
    </r>
    <r>
      <rPr>
        <i/>
        <sz val="12"/>
        <rFont val="Times New Roman"/>
        <family val="1"/>
        <charset val="204"/>
      </rPr>
      <t>Procurement of Goods, Works, and Non-Consulting Services under IBRD Loans and IDA Credits &amp; Grants by World Bank Borrowers, January 2011</t>
    </r>
  </si>
  <si>
    <t>&gt; $300,000</t>
  </si>
  <si>
    <t>&gt; $50,000</t>
  </si>
  <si>
    <t>&gt; $100,000</t>
  </si>
  <si>
    <t xml:space="preserve"> &gt; $100,000 / ≦ $300,000</t>
  </si>
  <si>
    <t>≦ $100,000 (for Goods) / ≦ $200,000 (for Works)</t>
  </si>
  <si>
    <t>LCS</t>
  </si>
  <si>
    <t>IC</t>
  </si>
  <si>
    <t>Procurement Status</t>
  </si>
  <si>
    <t>GR</t>
  </si>
  <si>
    <t>Total Grants</t>
  </si>
  <si>
    <t xml:space="preserve">ICB (Goods and Works) </t>
  </si>
  <si>
    <t>Competitive Methods  (Firms) QBS</t>
  </si>
  <si>
    <t>SSS</t>
  </si>
  <si>
    <t>(Consultant Services - Consulting Firms)</t>
  </si>
  <si>
    <t>GPS Equipment for AIPA</t>
  </si>
  <si>
    <t>GIS System for AIPA</t>
  </si>
  <si>
    <t>MEASP/G/NCB-1</t>
  </si>
  <si>
    <t>Modifications and Maintenance of AIPA online software</t>
  </si>
  <si>
    <t>MEASP/CS/CQ-1</t>
  </si>
  <si>
    <t>MEASP/CS/SSS-1</t>
  </si>
  <si>
    <t>MEASP/CS/SSS-2</t>
  </si>
  <si>
    <t>MEASP/CS/LCS-1</t>
  </si>
  <si>
    <t>MEASP/CS/LCS-2</t>
  </si>
  <si>
    <t>Awareness, Grievance and Training in fodder imporevements</t>
  </si>
  <si>
    <t>Posta Moldovei Services</t>
  </si>
  <si>
    <t>Project financial audit</t>
  </si>
  <si>
    <t>Project operational audit</t>
  </si>
  <si>
    <t>National Agency for Rural Development (ACSA) NGO</t>
  </si>
  <si>
    <t>State Enterprise "Posta Moldovei"</t>
  </si>
  <si>
    <t>Individual consultants for support of IT system (2 consultants)</t>
  </si>
  <si>
    <t>Individual consultants for in-field inspection (2 consultants)</t>
  </si>
  <si>
    <t>B</t>
  </si>
  <si>
    <t>C</t>
  </si>
  <si>
    <t>A</t>
  </si>
  <si>
    <t>Compensation for 2012 draught (seeding whinter wheat and spring corn)</t>
  </si>
  <si>
    <t>(Cash Grants)</t>
  </si>
  <si>
    <t>MEASP/Cash Grants</t>
  </si>
  <si>
    <t>Credit No. 5219-MD</t>
  </si>
  <si>
    <t>Moldova Emergency Agriculture Support Project (MEASP)</t>
  </si>
  <si>
    <r>
      <t>Date of General Procurement Notice</t>
    </r>
    <r>
      <rPr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 xml:space="preserve">Published on UNDB online on </t>
    </r>
    <r>
      <rPr>
        <b/>
        <i/>
        <sz val="12"/>
        <rFont val="Times New Roman"/>
        <family val="1"/>
        <charset val="204"/>
      </rPr>
      <t>_______, 2013</t>
    </r>
  </si>
  <si>
    <t>Project ID: P143202</t>
  </si>
  <si>
    <t>MEASP/G/SH-2</t>
  </si>
  <si>
    <t>MEASP/CS/IC-1/Balti</t>
  </si>
  <si>
    <t>MEASP/CS/IC-1/Cahul</t>
  </si>
  <si>
    <t>MEASP/CS/IC-1/Causeni</t>
  </si>
  <si>
    <t>MEASP/CS/IC-1/Chisinau</t>
  </si>
  <si>
    <t>MEASP/CS/IC-1/Edinet</t>
  </si>
  <si>
    <t>MEASP/CS/IC-1/Floresti</t>
  </si>
  <si>
    <t>MEASP/CS/IC-1/Orhei</t>
  </si>
  <si>
    <t>MEASP/CS/IC-1/Ungheni</t>
  </si>
  <si>
    <t>MEASP/CS/IC-1/UTAG</t>
  </si>
  <si>
    <t>MEASP/CS/IC-12</t>
  </si>
  <si>
    <t>MEASP/CS/IC-13</t>
  </si>
  <si>
    <t>Individual consultants for payment execution</t>
  </si>
  <si>
    <t>MEASP/CS/IC-14</t>
  </si>
  <si>
    <t>MEASP/CS/IC-15</t>
  </si>
  <si>
    <t>Individual consultants for financial management. Administration and Control Department</t>
  </si>
  <si>
    <t>MEASP/CS/IC-16</t>
  </si>
  <si>
    <t>MEASP/CS/IC-17</t>
  </si>
  <si>
    <t>MEASP/CS/IC-18</t>
  </si>
  <si>
    <t>MEASP/CS/IC-19</t>
  </si>
  <si>
    <t>MEASP/G/SH-1.1</t>
  </si>
  <si>
    <t>MEASP/G/SH-1.2</t>
  </si>
  <si>
    <t>„AutoFrame-FM” S.R.L, Moldova</t>
  </si>
  <si>
    <t>“DAAC-Autosport” S.R.L., Moldova</t>
  </si>
  <si>
    <t>„Marient &amp; Co” S.R.L., Moldova</t>
  </si>
  <si>
    <t>„Mob-Elita” S.R.L, Moldova</t>
  </si>
  <si>
    <t>MEASP/G/SH-3.1</t>
  </si>
  <si>
    <t>MEASP/G/SH-3.2</t>
  </si>
  <si>
    <t>Vehicles for AIPA (Lot 1 off road cars)</t>
  </si>
  <si>
    <t>Vehicles for AIPA (Lot 2 sedan cars)</t>
  </si>
  <si>
    <t>MEASP/G/SH-1 (Lot 1)</t>
  </si>
  <si>
    <t>MEASP/G/SH-1 (Lot 3)</t>
  </si>
  <si>
    <t>MEASP/G/SH-3 (Lot 1)</t>
  </si>
  <si>
    <t>MEASP/G/SH-3 (Lot 2)</t>
  </si>
  <si>
    <t>RFP/RFEoIs issued</t>
  </si>
  <si>
    <t>Bank's no objection to Technical (and Financial) evaluation</t>
  </si>
  <si>
    <t xml:space="preserve">Technical and Financial Proposal (CVs) receipt </t>
  </si>
  <si>
    <t>Natalia Gutu, Moldova</t>
  </si>
  <si>
    <t>Svetlana Sava, Moldova</t>
  </si>
  <si>
    <t>Nicolae Untu, Moldova</t>
  </si>
  <si>
    <t>Marina Umanet, Moldova</t>
  </si>
  <si>
    <t>Vlad Macovei, Moldova</t>
  </si>
  <si>
    <t>Natalia Podlesnova, Moldova</t>
  </si>
  <si>
    <t>Elena Lupan, Moldova</t>
  </si>
  <si>
    <t>Oxana Ciobanu, Moldova</t>
  </si>
  <si>
    <t>Renata Popa, Moldova</t>
  </si>
  <si>
    <t>Rodica Rozlovan, Moldova</t>
  </si>
  <si>
    <t>Diana Ter, Moldova</t>
  </si>
  <si>
    <t>Diana Stanciu, Moldova</t>
  </si>
  <si>
    <t>Cristina Luca, Moldova</t>
  </si>
  <si>
    <t>Alexandr Arman, Moldova</t>
  </si>
  <si>
    <t>Dumitru Beznos, Moldova</t>
  </si>
  <si>
    <t>Marta Dima, Moldova</t>
  </si>
  <si>
    <t>Vitalie Mihai, Moldova</t>
  </si>
  <si>
    <t>11 individual consultants for field offices</t>
  </si>
  <si>
    <t>MEASP/G/SH-1 (Lot 2)
(only one quotation received, re-advertised)</t>
  </si>
  <si>
    <t>IT equipment &amp; network; office furniture for central offrice AIPA (Lot 1 furniture)</t>
  </si>
  <si>
    <t>IT equipment &amp; network; office furniture for central offrice AIPA (Lot 3 network)</t>
  </si>
  <si>
    <t>IT equipment &amp; network; office furniture for central offrice AIPA (Lot 2 IT equipment)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</si>
</sst>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9]d\ mmmm\ yyyy;@"/>
    <numFmt numFmtId="165" formatCode="[$-409]mmm\-yy;@"/>
    <numFmt numFmtId="166" formatCode="[$-409]mmmm\ d\,\ yyyy;@"/>
    <numFmt numFmtId="167" formatCode="[$-409]d\-mmm\-yyyy;@"/>
  </numFmts>
  <fonts count="17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Symbol"/>
      <family val="1"/>
      <charset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37">
    <xf numFmtId="0" fontId="0" fillId="0" borderId="0" xfId="0"/>
    <xf numFmtId="0" fontId="2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4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164" fontId="4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4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4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9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3" borderId="28" xfId="0" applyFont="1" applyFill="1" applyBorder="1" applyAlignment="1"/>
    <xf numFmtId="166" fontId="14" fillId="0" borderId="0" xfId="0" applyNumberFormat="1" applyFont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7" borderId="26" xfId="0" applyFont="1" applyFill="1" applyBorder="1" applyAlignment="1"/>
    <xf numFmtId="0" fontId="11" fillId="7" borderId="7" xfId="0" applyFont="1" applyFill="1" applyBorder="1" applyAlignment="1"/>
    <xf numFmtId="0" fontId="15" fillId="5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3" fontId="15" fillId="6" borderId="22" xfId="0" applyNumberFormat="1" applyFont="1" applyFill="1" applyBorder="1" applyAlignment="1">
      <alignment horizontal="right" vertical="center" wrapText="1"/>
    </xf>
    <xf numFmtId="0" fontId="15" fillId="6" borderId="22" xfId="0" applyFont="1" applyFill="1" applyBorder="1" applyAlignment="1">
      <alignment horizontal="center" vertical="center" wrapText="1"/>
    </xf>
    <xf numFmtId="167" fontId="15" fillId="6" borderId="22" xfId="0" applyNumberFormat="1" applyFont="1" applyFill="1" applyBorder="1" applyAlignment="1">
      <alignment horizontal="center" vertical="center"/>
    </xf>
    <xf numFmtId="167" fontId="15" fillId="6" borderId="22" xfId="0" applyNumberFormat="1" applyFont="1" applyFill="1" applyBorder="1" applyAlignment="1">
      <alignment horizontal="center" vertical="center" wrapText="1"/>
    </xf>
    <xf numFmtId="167" fontId="15" fillId="6" borderId="22" xfId="0" applyNumberFormat="1" applyFont="1" applyFill="1" applyBorder="1" applyAlignment="1">
      <alignment vertical="center" wrapText="1"/>
    </xf>
    <xf numFmtId="0" fontId="15" fillId="5" borderId="22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7" fontId="15" fillId="6" borderId="30" xfId="0" applyNumberFormat="1" applyFont="1" applyFill="1" applyBorder="1" applyAlignment="1">
      <alignment horizontal="center" vertical="center"/>
    </xf>
    <xf numFmtId="167" fontId="15" fillId="6" borderId="3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164" fontId="15" fillId="0" borderId="0" xfId="0" applyNumberFormat="1" applyFont="1"/>
    <xf numFmtId="0" fontId="16" fillId="0" borderId="0" xfId="0" applyFont="1" applyAlignment="1"/>
    <xf numFmtId="164" fontId="16" fillId="0" borderId="0" xfId="0" applyNumberFormat="1" applyFont="1" applyAlignment="1"/>
    <xf numFmtId="0" fontId="16" fillId="7" borderId="26" xfId="0" applyFont="1" applyFill="1" applyBorder="1" applyAlignment="1">
      <alignment horizontal="left" vertical="center"/>
    </xf>
    <xf numFmtId="0" fontId="16" fillId="7" borderId="7" xfId="0" applyFont="1" applyFill="1" applyBorder="1" applyAlignment="1">
      <alignment horizontal="left" vertical="center"/>
    </xf>
    <xf numFmtId="0" fontId="16" fillId="7" borderId="7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66" fontId="16" fillId="8" borderId="28" xfId="0" applyNumberFormat="1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/>
    <xf numFmtId="0" fontId="15" fillId="0" borderId="0" xfId="0" applyFont="1" applyFill="1" applyBorder="1"/>
    <xf numFmtId="0" fontId="15" fillId="0" borderId="26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left" vertical="center" wrapText="1"/>
    </xf>
    <xf numFmtId="166" fontId="16" fillId="0" borderId="7" xfId="0" applyNumberFormat="1" applyFont="1" applyFill="1" applyBorder="1" applyAlignment="1">
      <alignment horizontal="left" vertical="center" wrapText="1"/>
    </xf>
    <xf numFmtId="0" fontId="15" fillId="0" borderId="28" xfId="0" applyFont="1" applyBorder="1"/>
    <xf numFmtId="0" fontId="15" fillId="0" borderId="0" xfId="0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textRotation="90"/>
    </xf>
    <xf numFmtId="0" fontId="16" fillId="2" borderId="2" xfId="0" applyFont="1" applyFill="1" applyBorder="1" applyAlignment="1">
      <alignment horizontal="center" vertical="center" textRotation="90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58" xfId="0" applyFont="1" applyFill="1" applyBorder="1" applyAlignment="1">
      <alignment horizontal="center" vertical="center" wrapText="1"/>
    </xf>
    <xf numFmtId="164" fontId="16" fillId="2" borderId="58" xfId="0" applyNumberFormat="1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16" fillId="2" borderId="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4" xfId="0" applyFont="1" applyBorder="1"/>
    <xf numFmtId="3" fontId="15" fillId="0" borderId="38" xfId="0" applyNumberFormat="1" applyFont="1" applyBorder="1"/>
    <xf numFmtId="0" fontId="15" fillId="0" borderId="39" xfId="0" applyFont="1" applyBorder="1"/>
    <xf numFmtId="3" fontId="15" fillId="0" borderId="40" xfId="0" applyNumberFormat="1" applyFont="1" applyBorder="1"/>
    <xf numFmtId="3" fontId="15" fillId="0" borderId="41" xfId="0" applyNumberFormat="1" applyFont="1" applyBorder="1"/>
    <xf numFmtId="3" fontId="15" fillId="0" borderId="42" xfId="0" applyNumberFormat="1" applyFont="1" applyBorder="1"/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45" xfId="0" applyFont="1" applyBorder="1"/>
    <xf numFmtId="3" fontId="15" fillId="0" borderId="37" xfId="0" applyNumberFormat="1" applyFont="1" applyFill="1" applyBorder="1"/>
    <xf numFmtId="0" fontId="15" fillId="0" borderId="34" xfId="0" applyFont="1" applyBorder="1"/>
    <xf numFmtId="3" fontId="15" fillId="0" borderId="35" xfId="0" applyNumberFormat="1" applyFont="1" applyBorder="1"/>
    <xf numFmtId="3" fontId="15" fillId="0" borderId="36" xfId="0" applyNumberFormat="1" applyFont="1" applyBorder="1"/>
    <xf numFmtId="3" fontId="15" fillId="0" borderId="43" xfId="0" applyNumberFormat="1" applyFont="1" applyBorder="1"/>
    <xf numFmtId="0" fontId="15" fillId="0" borderId="24" xfId="0" applyFont="1" applyFill="1" applyBorder="1" applyAlignment="1">
      <alignment horizontal="center" vertical="center"/>
    </xf>
    <xf numFmtId="0" fontId="15" fillId="0" borderId="52" xfId="0" applyFont="1" applyBorder="1"/>
    <xf numFmtId="3" fontId="15" fillId="0" borderId="53" xfId="0" applyNumberFormat="1" applyFont="1" applyFill="1" applyBorder="1"/>
    <xf numFmtId="0" fontId="15" fillId="0" borderId="54" xfId="0" applyFont="1" applyBorder="1"/>
    <xf numFmtId="3" fontId="15" fillId="0" borderId="55" xfId="0" applyNumberFormat="1" applyFont="1" applyBorder="1"/>
    <xf numFmtId="3" fontId="15" fillId="0" borderId="56" xfId="0" applyNumberFormat="1" applyFont="1" applyBorder="1"/>
    <xf numFmtId="3" fontId="15" fillId="0" borderId="57" xfId="0" applyNumberFormat="1" applyFont="1" applyBorder="1"/>
    <xf numFmtId="0" fontId="15" fillId="2" borderId="3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5" fillId="2" borderId="2" xfId="0" applyFont="1" applyFill="1" applyBorder="1"/>
    <xf numFmtId="3" fontId="16" fillId="2" borderId="2" xfId="0" applyNumberFormat="1" applyFont="1" applyFill="1" applyBorder="1" applyAlignment="1">
      <alignment vertical="center" wrapText="1"/>
    </xf>
    <xf numFmtId="164" fontId="15" fillId="2" borderId="2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vertical="center" wrapText="1"/>
    </xf>
    <xf numFmtId="0" fontId="15" fillId="2" borderId="13" xfId="0" applyFont="1" applyFill="1" applyBorder="1"/>
    <xf numFmtId="3" fontId="15" fillId="2" borderId="10" xfId="0" applyNumberFormat="1" applyFont="1" applyFill="1" applyBorder="1"/>
    <xf numFmtId="0" fontId="15" fillId="2" borderId="9" xfId="0" applyFont="1" applyFill="1" applyBorder="1"/>
    <xf numFmtId="3" fontId="15" fillId="2" borderId="11" xfId="0" applyNumberFormat="1" applyFont="1" applyFill="1" applyBorder="1"/>
    <xf numFmtId="3" fontId="15" fillId="2" borderId="12" xfId="0" applyNumberFormat="1" applyFont="1" applyFill="1" applyBorder="1"/>
    <xf numFmtId="0" fontId="16" fillId="2" borderId="58" xfId="0" applyFont="1" applyFill="1" applyBorder="1" applyAlignment="1">
      <alignment horizontal="center" vertical="center" textRotation="90" wrapText="1"/>
    </xf>
    <xf numFmtId="3" fontId="15" fillId="6" borderId="18" xfId="0" applyNumberFormat="1" applyFont="1" applyFill="1" applyBorder="1" applyAlignment="1">
      <alignment horizontal="right" vertical="center" wrapText="1"/>
    </xf>
    <xf numFmtId="0" fontId="15" fillId="6" borderId="18" xfId="0" applyFont="1" applyFill="1" applyBorder="1" applyAlignment="1">
      <alignment horizontal="center" vertical="center" wrapText="1"/>
    </xf>
    <xf numFmtId="167" fontId="15" fillId="6" borderId="18" xfId="0" applyNumberFormat="1" applyFont="1" applyFill="1" applyBorder="1" applyAlignment="1">
      <alignment horizontal="center" vertical="center" wrapText="1"/>
    </xf>
    <xf numFmtId="167" fontId="15" fillId="0" borderId="24" xfId="0" applyNumberFormat="1" applyFont="1" applyFill="1" applyBorder="1" applyAlignment="1">
      <alignment horizontal="center" vertical="center" wrapText="1"/>
    </xf>
    <xf numFmtId="0" fontId="15" fillId="0" borderId="46" xfId="0" applyFont="1" applyBorder="1"/>
    <xf numFmtId="3" fontId="15" fillId="0" borderId="48" xfId="0" applyNumberFormat="1" applyFont="1" applyFill="1" applyBorder="1"/>
    <xf numFmtId="0" fontId="15" fillId="0" borderId="0" xfId="0" applyFont="1" applyBorder="1"/>
    <xf numFmtId="3" fontId="15" fillId="0" borderId="49" xfId="0" applyNumberFormat="1" applyFont="1" applyBorder="1"/>
    <xf numFmtId="3" fontId="15" fillId="0" borderId="50" xfId="0" applyNumberFormat="1" applyFont="1" applyBorder="1"/>
    <xf numFmtId="3" fontId="15" fillId="0" borderId="51" xfId="0" applyNumberFormat="1" applyFont="1" applyBorder="1"/>
    <xf numFmtId="3" fontId="16" fillId="2" borderId="2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16" fillId="6" borderId="7" xfId="0" applyFont="1" applyFill="1" applyBorder="1" applyAlignment="1">
      <alignment horizontal="center" vertical="center" textRotation="90" wrapText="1"/>
    </xf>
    <xf numFmtId="0" fontId="15" fillId="6" borderId="7" xfId="0" applyFont="1" applyFill="1" applyBorder="1" applyAlignment="1">
      <alignment horizontal="center" vertical="center" textRotation="90" wrapText="1"/>
    </xf>
    <xf numFmtId="0" fontId="15" fillId="6" borderId="7" xfId="0" applyFont="1" applyFill="1" applyBorder="1" applyAlignment="1">
      <alignment vertical="center"/>
    </xf>
    <xf numFmtId="0" fontId="16" fillId="6" borderId="7" xfId="0" applyFont="1" applyFill="1" applyBorder="1" applyAlignment="1">
      <alignment horizontal="left" vertical="center"/>
    </xf>
    <xf numFmtId="0" fontId="15" fillId="2" borderId="0" xfId="0" applyFont="1" applyFill="1" applyBorder="1"/>
    <xf numFmtId="3" fontId="15" fillId="2" borderId="0" xfId="0" applyNumberFormat="1" applyFont="1" applyFill="1" applyBorder="1"/>
    <xf numFmtId="164" fontId="16" fillId="2" borderId="2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7" fontId="15" fillId="0" borderId="24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vertical="center" textRotation="90"/>
    </xf>
    <xf numFmtId="3" fontId="16" fillId="2" borderId="2" xfId="0" applyNumberFormat="1" applyFont="1" applyFill="1" applyBorder="1" applyAlignment="1">
      <alignment horizontal="right" vertical="center" wrapText="1"/>
    </xf>
    <xf numFmtId="0" fontId="15" fillId="0" borderId="9" xfId="0" applyFont="1" applyBorder="1"/>
    <xf numFmtId="15" fontId="16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/>
    <xf numFmtId="0" fontId="15" fillId="0" borderId="0" xfId="0" applyFont="1" applyFill="1"/>
    <xf numFmtId="0" fontId="15" fillId="6" borderId="18" xfId="0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textRotation="90" wrapText="1"/>
    </xf>
    <xf numFmtId="0" fontId="15" fillId="6" borderId="18" xfId="0" applyFont="1" applyFill="1" applyBorder="1" applyAlignment="1">
      <alignment vertical="center" wrapText="1"/>
    </xf>
    <xf numFmtId="164" fontId="15" fillId="6" borderId="18" xfId="0" applyNumberFormat="1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15" fontId="16" fillId="0" borderId="0" xfId="0" applyNumberFormat="1" applyFont="1" applyBorder="1" applyAlignment="1">
      <alignment horizontal="left"/>
    </xf>
    <xf numFmtId="164" fontId="15" fillId="0" borderId="0" xfId="0" applyNumberFormat="1" applyFont="1" applyBorder="1"/>
    <xf numFmtId="0" fontId="15" fillId="2" borderId="3" xfId="0" applyFont="1" applyFill="1" applyBorder="1" applyAlignment="1">
      <alignment vertical="center"/>
    </xf>
    <xf numFmtId="0" fontId="15" fillId="3" borderId="47" xfId="0" applyFont="1" applyFill="1" applyBorder="1"/>
    <xf numFmtId="3" fontId="15" fillId="3" borderId="15" xfId="0" applyNumberFormat="1" applyFont="1" applyFill="1" applyBorder="1" applyAlignment="1">
      <alignment vertical="center"/>
    </xf>
    <xf numFmtId="3" fontId="16" fillId="3" borderId="6" xfId="0" applyNumberFormat="1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right" vertical="center" wrapText="1"/>
    </xf>
    <xf numFmtId="3" fontId="16" fillId="3" borderId="1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166" fontId="16" fillId="7" borderId="28" xfId="0" applyNumberFormat="1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" fontId="15" fillId="0" borderId="68" xfId="0" applyNumberFormat="1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3" fontId="15" fillId="0" borderId="33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167" fontId="15" fillId="6" borderId="24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5" fillId="0" borderId="5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65" fontId="15" fillId="6" borderId="58" xfId="0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67" fontId="15" fillId="6" borderId="60" xfId="0" applyNumberFormat="1" applyFont="1" applyFill="1" applyBorder="1" applyAlignment="1">
      <alignment horizontal="center" vertical="center" wrapText="1"/>
    </xf>
    <xf numFmtId="167" fontId="15" fillId="6" borderId="67" xfId="0" applyNumberFormat="1" applyFont="1" applyFill="1" applyBorder="1" applyAlignment="1">
      <alignment horizontal="center" vertical="center" wrapText="1"/>
    </xf>
    <xf numFmtId="167" fontId="15" fillId="6" borderId="5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2" borderId="65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66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center" vertical="center" textRotation="90" wrapText="1"/>
    </xf>
    <xf numFmtId="0" fontId="15" fillId="0" borderId="64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 textRotation="90"/>
    </xf>
    <xf numFmtId="0" fontId="16" fillId="0" borderId="62" xfId="0" applyFont="1" applyFill="1" applyBorder="1" applyAlignment="1">
      <alignment horizontal="center" vertical="center" textRotation="90"/>
    </xf>
    <xf numFmtId="0" fontId="16" fillId="0" borderId="64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6" fillId="4" borderId="26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58" xfId="0" applyFont="1" applyBorder="1" applyAlignment="1">
      <alignment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textRotation="90" wrapText="1"/>
    </xf>
    <xf numFmtId="0" fontId="16" fillId="0" borderId="63" xfId="0" applyFont="1" applyBorder="1" applyAlignment="1">
      <alignment horizontal="center" vertical="center" textRotation="90" wrapText="1"/>
    </xf>
    <xf numFmtId="0" fontId="16" fillId="0" borderId="64" xfId="0" applyFont="1" applyBorder="1" applyAlignment="1">
      <alignment horizontal="center" vertical="center" textRotation="90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0000FF"/>
      <color rgb="FFFF99CC"/>
      <color rgb="FFFF6699"/>
      <color rgb="FFFF7C8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85" zoomScaleNormal="80" workbookViewId="0">
      <selection activeCell="E21" sqref="E21"/>
    </sheetView>
  </sheetViews>
  <sheetFormatPr defaultColWidth="9.140625" defaultRowHeight="12.75" x14ac:dyDescent="0.2"/>
  <cols>
    <col min="1" max="1" width="9.140625" style="1"/>
    <col min="2" max="2" width="9.140625" style="1" customWidth="1"/>
    <col min="3" max="3" width="34.28515625" style="1" customWidth="1"/>
    <col min="4" max="4" width="56.28515625" style="1" customWidth="1"/>
    <col min="5" max="5" width="74.140625" style="1" customWidth="1"/>
    <col min="6" max="6" width="6.28515625" style="1" customWidth="1"/>
    <col min="7" max="7" width="11.85546875" style="1" customWidth="1"/>
    <col min="8" max="8" width="11" style="1" bestFit="1" customWidth="1"/>
    <col min="9" max="11" width="10" style="1" hidden="1" customWidth="1"/>
    <col min="12" max="12" width="10.28515625" style="1" bestFit="1" customWidth="1"/>
    <col min="13" max="13" width="10.42578125" style="1" bestFit="1" customWidth="1"/>
    <col min="14" max="14" width="15.5703125" style="1" bestFit="1" customWidth="1"/>
    <col min="15" max="15" width="12.42578125" style="1" customWidth="1"/>
    <col min="16" max="16" width="16.28515625" style="3" customWidth="1"/>
    <col min="17" max="17" width="18.140625" style="1" customWidth="1"/>
    <col min="18" max="18" width="16.140625" style="1" hidden="1" customWidth="1"/>
    <col min="19" max="19" width="8.5703125" style="1" hidden="1" customWidth="1"/>
    <col min="20" max="20" width="1.85546875" style="1" hidden="1" customWidth="1"/>
    <col min="21" max="21" width="9.5703125" style="1" hidden="1" customWidth="1"/>
    <col min="22" max="25" width="0" style="1" hidden="1" customWidth="1"/>
    <col min="26" max="26" width="12.42578125" style="1" customWidth="1"/>
    <col min="27" max="27" width="14.28515625" style="1" customWidth="1"/>
    <col min="28" max="31" width="11" style="1" bestFit="1" customWidth="1"/>
    <col min="32" max="32" width="12.28515625" style="1" customWidth="1"/>
    <col min="33" max="33" width="11" style="1" bestFit="1" customWidth="1"/>
    <col min="34" max="16384" width="9.140625" style="1"/>
  </cols>
  <sheetData>
    <row r="1" spans="2:16" ht="16.5" thickBot="1" x14ac:dyDescent="0.3">
      <c r="B1" s="5"/>
      <c r="C1"/>
      <c r="D1"/>
      <c r="E1"/>
    </row>
    <row r="2" spans="2:16" ht="21" thickBot="1" x14ac:dyDescent="0.35">
      <c r="B2" s="41" t="s">
        <v>37</v>
      </c>
      <c r="C2" s="42"/>
      <c r="D2" s="42" t="s">
        <v>128</v>
      </c>
      <c r="E2" s="33" t="s">
        <v>131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20.25" x14ac:dyDescent="0.3">
      <c r="B3" s="5" t="s">
        <v>129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20.25" x14ac:dyDescent="0.3">
      <c r="B4" s="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3">
      <c r="B5" s="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16" ht="20.25" x14ac:dyDescent="0.3">
      <c r="B6" s="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2:16" ht="15.75" x14ac:dyDescent="0.25">
      <c r="B7" s="6" t="s">
        <v>41</v>
      </c>
      <c r="C7" s="10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9"/>
    </row>
    <row r="8" spans="2:16" ht="15.75" x14ac:dyDescent="0.25">
      <c r="B8" s="6"/>
      <c r="C8" s="10"/>
      <c r="D8" s="8"/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9"/>
    </row>
    <row r="9" spans="2:16" ht="15.75" x14ac:dyDescent="0.25">
      <c r="B9" s="5" t="s">
        <v>40</v>
      </c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9"/>
    </row>
    <row r="10" spans="2:16" ht="15.75" x14ac:dyDescent="0.25">
      <c r="B10" s="4" t="s">
        <v>77</v>
      </c>
      <c r="C10" s="34">
        <v>41364</v>
      </c>
      <c r="D10" s="8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9"/>
    </row>
    <row r="11" spans="2:16" ht="15.75" x14ac:dyDescent="0.25">
      <c r="B11" s="4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9"/>
    </row>
    <row r="12" spans="2:16" ht="15.75" x14ac:dyDescent="0.25">
      <c r="B12" s="182" t="s">
        <v>130</v>
      </c>
      <c r="C12" s="10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9"/>
    </row>
    <row r="13" spans="2:16" ht="15.75" x14ac:dyDescent="0.25">
      <c r="B13" s="4"/>
      <c r="C13" s="8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9"/>
    </row>
    <row r="14" spans="2:16" ht="15.75" x14ac:dyDescent="0.25">
      <c r="B14" s="11" t="s">
        <v>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</row>
    <row r="15" spans="2:16" ht="15.75" x14ac:dyDescent="0.25">
      <c r="B15" s="4"/>
      <c r="C15" s="8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9"/>
    </row>
    <row r="16" spans="2:16" ht="15.75" x14ac:dyDescent="0.25">
      <c r="B16" s="197" t="s">
        <v>42</v>
      </c>
      <c r="C16" s="197"/>
      <c r="D16" s="197"/>
      <c r="E16" s="197"/>
      <c r="F16" s="4"/>
      <c r="G16" s="4"/>
      <c r="H16" s="4"/>
      <c r="I16" s="4"/>
      <c r="J16" s="4"/>
      <c r="K16" s="4"/>
      <c r="L16" s="4"/>
      <c r="M16" s="4"/>
      <c r="N16" s="4"/>
      <c r="O16" s="4"/>
      <c r="P16" s="9"/>
    </row>
    <row r="17" spans="2:16" ht="16.5" thickBot="1" x14ac:dyDescent="0.3">
      <c r="B17" s="4"/>
      <c r="C17" s="8"/>
      <c r="D17" s="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9"/>
    </row>
    <row r="18" spans="2:16" ht="16.5" thickBot="1" x14ac:dyDescent="0.3">
      <c r="B18" s="28"/>
      <c r="C18" s="21" t="s">
        <v>38</v>
      </c>
      <c r="D18" s="22" t="s">
        <v>50</v>
      </c>
      <c r="E18" s="22" t="s">
        <v>51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/>
    </row>
    <row r="19" spans="2:16" ht="15.75" x14ac:dyDescent="0.25">
      <c r="B19" s="26">
        <v>1</v>
      </c>
      <c r="C19" s="27" t="s">
        <v>48</v>
      </c>
      <c r="D19" s="35" t="s">
        <v>88</v>
      </c>
      <c r="E19" s="36" t="s">
        <v>87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/>
    </row>
    <row r="20" spans="2:16" ht="15.75" x14ac:dyDescent="0.25">
      <c r="B20" s="16">
        <v>2</v>
      </c>
      <c r="C20" s="18" t="s">
        <v>101</v>
      </c>
      <c r="D20" s="37" t="s">
        <v>89</v>
      </c>
      <c r="E20" s="38" t="s">
        <v>85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/>
    </row>
    <row r="21" spans="2:16" ht="15.75" x14ac:dyDescent="0.25">
      <c r="B21" s="16">
        <v>3</v>
      </c>
      <c r="C21" s="18" t="s">
        <v>49</v>
      </c>
      <c r="D21" s="37" t="s">
        <v>95</v>
      </c>
      <c r="E21" s="38" t="s">
        <v>86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/>
    </row>
    <row r="22" spans="2:16" ht="16.5" thickBot="1" x14ac:dyDescent="0.3">
      <c r="B22" s="17">
        <v>4</v>
      </c>
      <c r="C22" s="19" t="s">
        <v>52</v>
      </c>
      <c r="D22" s="39" t="s">
        <v>20</v>
      </c>
      <c r="E22" s="40" t="s">
        <v>85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/>
    </row>
    <row r="23" spans="2:16" ht="15.75" x14ac:dyDescent="0.25">
      <c r="B23" s="25"/>
      <c r="C23" s="29" t="s">
        <v>53</v>
      </c>
      <c r="D23" s="24"/>
      <c r="E23" s="24"/>
      <c r="F23" s="4"/>
      <c r="G23" s="4"/>
      <c r="H23" s="4"/>
      <c r="I23" s="4"/>
      <c r="J23" s="4"/>
      <c r="K23" s="4"/>
      <c r="L23" s="4"/>
      <c r="M23" s="4"/>
      <c r="N23" s="4"/>
      <c r="O23" s="4"/>
      <c r="P23" s="9"/>
    </row>
    <row r="24" spans="2:16" ht="15.75" x14ac:dyDescent="0.25">
      <c r="B24" s="4"/>
      <c r="C24" s="8"/>
      <c r="D24" s="8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9"/>
    </row>
    <row r="25" spans="2:16" ht="33.75" customHeight="1" x14ac:dyDescent="0.25">
      <c r="B25" s="196" t="s">
        <v>90</v>
      </c>
      <c r="C25" s="196"/>
      <c r="D25" s="196"/>
      <c r="E25" s="196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</row>
    <row r="26" spans="2:16" ht="15.75" x14ac:dyDescent="0.25"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2:16" ht="15.75" x14ac:dyDescent="0.25">
      <c r="B27" s="2"/>
      <c r="C27" s="2"/>
      <c r="D27" s="2"/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</row>
    <row r="28" spans="2:16" ht="15.75" x14ac:dyDescent="0.25">
      <c r="B28" s="198" t="s">
        <v>55</v>
      </c>
      <c r="C28" s="198"/>
      <c r="D28" s="198"/>
      <c r="E28" s="198"/>
      <c r="F28" s="4"/>
      <c r="G28" s="4"/>
      <c r="H28" s="4"/>
      <c r="I28" s="4"/>
      <c r="J28" s="4"/>
      <c r="K28" s="4"/>
      <c r="L28" s="4"/>
      <c r="M28" s="4"/>
      <c r="N28" s="4"/>
      <c r="O28" s="4"/>
      <c r="P28" s="9"/>
    </row>
    <row r="29" spans="2:16" ht="15.75" x14ac:dyDescent="0.25">
      <c r="B29" s="4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9"/>
    </row>
    <row r="30" spans="2:16" ht="15.75" x14ac:dyDescent="0.25">
      <c r="B30" s="4" t="s">
        <v>54</v>
      </c>
      <c r="C30" s="8"/>
      <c r="D30" s="8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9"/>
    </row>
    <row r="31" spans="2:16" ht="15.75" x14ac:dyDescent="0.25">
      <c r="B31" s="4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9"/>
    </row>
    <row r="32" spans="2:16" ht="15.75" x14ac:dyDescent="0.25">
      <c r="B32" s="6" t="s">
        <v>39</v>
      </c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9"/>
    </row>
    <row r="33" spans="1:16" ht="15.75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"/>
    </row>
    <row r="34" spans="1:16" ht="36.75" customHeight="1" x14ac:dyDescent="0.25">
      <c r="B34" s="198" t="s">
        <v>44</v>
      </c>
      <c r="C34" s="198"/>
      <c r="D34" s="198"/>
      <c r="E34" s="198"/>
      <c r="F34" s="4"/>
      <c r="G34" s="4"/>
      <c r="H34" s="4"/>
      <c r="I34" s="4"/>
      <c r="J34" s="4"/>
      <c r="K34" s="4"/>
      <c r="L34" s="4"/>
      <c r="M34" s="4"/>
      <c r="N34" s="4"/>
      <c r="O34" s="4"/>
      <c r="P34" s="9"/>
    </row>
    <row r="35" spans="1:16" ht="16.5" thickBot="1" x14ac:dyDescent="0.3">
      <c r="B35" s="4"/>
      <c r="C35"/>
      <c r="D35"/>
      <c r="E35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6" ht="15.75" x14ac:dyDescent="0.25">
      <c r="B36" s="13"/>
      <c r="C36" s="14" t="s">
        <v>43</v>
      </c>
      <c r="D36" s="14" t="s">
        <v>50</v>
      </c>
      <c r="E36" s="15" t="s">
        <v>51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/>
    </row>
    <row r="37" spans="1:16" ht="33" customHeight="1" x14ac:dyDescent="0.2">
      <c r="B37" s="16">
        <v>1</v>
      </c>
      <c r="C37" s="18" t="s">
        <v>56</v>
      </c>
      <c r="D37" s="37" t="s">
        <v>91</v>
      </c>
      <c r="E37" s="38" t="s">
        <v>85</v>
      </c>
    </row>
    <row r="38" spans="1:16" ht="33" customHeight="1" x14ac:dyDescent="0.2">
      <c r="B38" s="16">
        <v>2</v>
      </c>
      <c r="C38" s="18" t="s">
        <v>102</v>
      </c>
      <c r="D38" s="37" t="s">
        <v>93</v>
      </c>
      <c r="E38" s="38" t="s">
        <v>85</v>
      </c>
    </row>
    <row r="39" spans="1:16" ht="15.75" x14ac:dyDescent="0.2">
      <c r="B39" s="16">
        <v>3</v>
      </c>
      <c r="C39" s="18" t="s">
        <v>57</v>
      </c>
      <c r="D39" s="37" t="s">
        <v>93</v>
      </c>
      <c r="E39" s="38" t="s">
        <v>85</v>
      </c>
    </row>
    <row r="40" spans="1:16" ht="15.75" x14ac:dyDescent="0.2">
      <c r="B40" s="16">
        <v>4</v>
      </c>
      <c r="C40" s="18" t="s">
        <v>58</v>
      </c>
      <c r="D40" s="37" t="s">
        <v>94</v>
      </c>
      <c r="E40" s="38" t="s">
        <v>85</v>
      </c>
    </row>
    <row r="41" spans="1:16" ht="15.75" x14ac:dyDescent="0.2">
      <c r="B41" s="16">
        <v>5</v>
      </c>
      <c r="C41" s="18" t="s">
        <v>59</v>
      </c>
      <c r="D41" s="37" t="s">
        <v>92</v>
      </c>
      <c r="E41" s="38" t="s">
        <v>85</v>
      </c>
    </row>
    <row r="42" spans="1:16" ht="31.5" x14ac:dyDescent="0.2">
      <c r="B42" s="16">
        <v>6</v>
      </c>
      <c r="C42" s="18" t="s">
        <v>60</v>
      </c>
      <c r="D42" s="37" t="s">
        <v>20</v>
      </c>
      <c r="E42" s="38" t="s">
        <v>85</v>
      </c>
    </row>
    <row r="43" spans="1:16" ht="16.5" thickBot="1" x14ac:dyDescent="0.25">
      <c r="B43" s="17">
        <v>7</v>
      </c>
      <c r="C43" s="19" t="s">
        <v>61</v>
      </c>
      <c r="D43" s="39" t="s">
        <v>20</v>
      </c>
      <c r="E43" s="40" t="s">
        <v>85</v>
      </c>
    </row>
    <row r="44" spans="1:16" ht="16.5" thickBot="1" x14ac:dyDescent="0.25">
      <c r="B44" s="30"/>
      <c r="C44" s="31"/>
      <c r="D44" s="31"/>
      <c r="E44" s="32"/>
    </row>
    <row r="45" spans="1:16" ht="15.75" x14ac:dyDescent="0.25">
      <c r="B45" s="4"/>
      <c r="C45" s="29" t="s">
        <v>53</v>
      </c>
      <c r="D45"/>
      <c r="E45"/>
    </row>
    <row r="46" spans="1:16" x14ac:dyDescent="0.2">
      <c r="B46" s="12"/>
      <c r="C46"/>
      <c r="D46"/>
      <c r="E46"/>
    </row>
    <row r="48" spans="1:16" ht="15.75" x14ac:dyDescent="0.25">
      <c r="A48" s="6"/>
      <c r="B48" s="6"/>
    </row>
    <row r="49" spans="2:5" ht="15.75" x14ac:dyDescent="0.2">
      <c r="B49" s="20"/>
    </row>
    <row r="50" spans="2:5" ht="63.75" customHeight="1" x14ac:dyDescent="0.2">
      <c r="B50" s="194"/>
      <c r="C50" s="195"/>
      <c r="D50" s="195"/>
      <c r="E50" s="195"/>
    </row>
    <row r="51" spans="2:5" ht="63.75" customHeight="1" x14ac:dyDescent="0.2">
      <c r="B51" s="194"/>
      <c r="C51" s="194"/>
      <c r="D51" s="194"/>
      <c r="E51" s="194"/>
    </row>
    <row r="52" spans="2:5" ht="15.75" x14ac:dyDescent="0.2">
      <c r="B52" s="194"/>
      <c r="C52" s="195"/>
      <c r="D52" s="195"/>
      <c r="E52" s="195"/>
    </row>
  </sheetData>
  <mergeCells count="7">
    <mergeCell ref="B50:E50"/>
    <mergeCell ref="B52:E52"/>
    <mergeCell ref="B25:E25"/>
    <mergeCell ref="B16:E16"/>
    <mergeCell ref="B34:E34"/>
    <mergeCell ref="B28:E28"/>
    <mergeCell ref="B51:E51"/>
  </mergeCells>
  <phoneticPr fontId="1" type="noConversion"/>
  <pageMargins left="0.78" right="0.23622047244094491" top="0.49" bottom="0.51181102362204722" header="3.937007874015748E-2" footer="3.937007874015748E-2"/>
  <pageSetup paperSize="9" scale="81" fitToHeight="5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106"/>
  <sheetViews>
    <sheetView tabSelected="1" zoomScale="90" zoomScaleNormal="90" zoomScaleSheetLayoutView="40" workbookViewId="0">
      <pane xSplit="4" topLeftCell="E1" activePane="topRight" state="frozen"/>
      <selection pane="topRight" activeCell="T1" sqref="T1:T1048576"/>
    </sheetView>
  </sheetViews>
  <sheetFormatPr defaultColWidth="9.140625" defaultRowHeight="12.75" x14ac:dyDescent="0.2"/>
  <cols>
    <col min="1" max="1" width="1.28515625" style="57" customWidth="1"/>
    <col min="2" max="3" width="6.7109375" style="57" customWidth="1"/>
    <col min="4" max="4" width="21.7109375" style="57" customWidth="1"/>
    <col min="5" max="5" width="34.28515625" style="57" customWidth="1"/>
    <col min="6" max="6" width="14.28515625" style="57" customWidth="1"/>
    <col min="7" max="7" width="9.28515625" style="57" customWidth="1"/>
    <col min="8" max="8" width="7.7109375" style="57" customWidth="1"/>
    <col min="9" max="9" width="9.140625" style="57"/>
    <col min="10" max="10" width="11.85546875" style="57" customWidth="1"/>
    <col min="11" max="12" width="11.140625" style="57" hidden="1" customWidth="1"/>
    <col min="13" max="13" width="15.28515625" style="171" customWidth="1"/>
    <col min="14" max="14" width="14.28515625" style="171" customWidth="1"/>
    <col min="15" max="15" width="14.85546875" style="171" customWidth="1"/>
    <col min="16" max="16" width="17.140625" style="57" bestFit="1" customWidth="1"/>
    <col min="17" max="17" width="13.42578125" style="57" customWidth="1"/>
    <col min="18" max="18" width="13" style="57" customWidth="1"/>
    <col min="19" max="19" width="21.7109375" style="57" customWidth="1"/>
    <col min="20" max="20" width="18.5703125" style="57" customWidth="1"/>
    <col min="21" max="21" width="19" style="59" customWidth="1"/>
    <col min="22" max="22" width="17.5703125" style="59" customWidth="1"/>
    <col min="23" max="23" width="16.140625" style="57" hidden="1" customWidth="1"/>
    <col min="24" max="24" width="8.5703125" style="57" hidden="1" customWidth="1"/>
    <col min="25" max="25" width="1.85546875" style="57" hidden="1" customWidth="1"/>
    <col min="26" max="26" width="9.5703125" style="57" hidden="1" customWidth="1"/>
    <col min="27" max="30" width="0" style="57" hidden="1" customWidth="1"/>
    <col min="31" max="16384" width="9.140625" style="57"/>
  </cols>
  <sheetData>
    <row r="2" spans="2:30" ht="13.5" thickBot="1" x14ac:dyDescent="0.25">
      <c r="N2" s="171" t="s">
        <v>4</v>
      </c>
    </row>
    <row r="3" spans="2:30" ht="13.5" thickBot="1" x14ac:dyDescent="0.25">
      <c r="E3" s="225" t="str">
        <f>'General Aspects'!B3</f>
        <v>Moldova Emergency Agriculture Support Project (MEASP)</v>
      </c>
      <c r="F3" s="226"/>
      <c r="G3" s="58"/>
      <c r="H3" s="60"/>
      <c r="I3" s="60"/>
      <c r="J3" s="60"/>
      <c r="K3" s="60"/>
      <c r="L3" s="60"/>
      <c r="T3" s="60"/>
      <c r="U3" s="61"/>
      <c r="V3" s="61"/>
      <c r="Y3" s="57" t="s">
        <v>4</v>
      </c>
    </row>
    <row r="4" spans="2:30" ht="13.5" thickBot="1" x14ac:dyDescent="0.25">
      <c r="E4" s="62" t="str">
        <f>'General Aspects'!PROJECTCODE</f>
        <v>Project ID: P143202</v>
      </c>
      <c r="F4" s="63"/>
      <c r="G4" s="63"/>
      <c r="H4" s="63"/>
      <c r="I4" s="64"/>
      <c r="J4" s="63" t="str">
        <f>'General Aspects'!D2</f>
        <v>Credit No. 5219-MD</v>
      </c>
      <c r="K4" s="64"/>
      <c r="L4" s="64"/>
      <c r="M4" s="172"/>
      <c r="N4" s="65"/>
      <c r="O4" s="173" t="s">
        <v>63</v>
      </c>
      <c r="P4" s="66">
        <v>41883</v>
      </c>
      <c r="Q4" s="67"/>
      <c r="R4" s="67"/>
      <c r="S4" s="67"/>
      <c r="T4" s="68"/>
      <c r="V4" s="69"/>
    </row>
    <row r="5" spans="2:30" ht="13.5" thickBot="1" x14ac:dyDescent="0.25">
      <c r="J5" s="70"/>
      <c r="U5" s="57"/>
      <c r="V5" s="57"/>
    </row>
    <row r="6" spans="2:30" ht="13.5" thickBot="1" x14ac:dyDescent="0.25">
      <c r="B6" s="71"/>
      <c r="C6" s="72"/>
      <c r="D6" s="73" t="s">
        <v>45</v>
      </c>
      <c r="E6" s="74">
        <f>'General Aspects'!C10</f>
        <v>41364</v>
      </c>
      <c r="F6" s="74"/>
      <c r="G6" s="74"/>
      <c r="H6" s="72"/>
      <c r="I6" s="72"/>
      <c r="J6" s="72"/>
      <c r="K6" s="72"/>
      <c r="L6" s="72"/>
      <c r="M6" s="174"/>
      <c r="N6" s="174"/>
      <c r="O6" s="174"/>
      <c r="P6" s="72"/>
      <c r="Q6" s="72"/>
      <c r="R6" s="72"/>
      <c r="S6" s="72"/>
      <c r="T6" s="72"/>
      <c r="U6" s="72"/>
      <c r="V6" s="75"/>
    </row>
    <row r="7" spans="2:30" ht="13.5" thickBot="1" x14ac:dyDescent="0.25">
      <c r="B7" s="71"/>
      <c r="C7" s="72"/>
      <c r="D7" s="73" t="s">
        <v>76</v>
      </c>
      <c r="E7" s="74">
        <v>41593</v>
      </c>
      <c r="F7" s="74"/>
      <c r="G7" s="74"/>
      <c r="H7" s="227"/>
      <c r="I7" s="227"/>
      <c r="J7" s="227"/>
      <c r="K7" s="183"/>
      <c r="L7" s="183"/>
      <c r="M7" s="183"/>
      <c r="N7" s="183"/>
      <c r="O7" s="183"/>
      <c r="P7" s="183"/>
      <c r="Q7" s="183"/>
      <c r="R7" s="183"/>
      <c r="S7" s="183"/>
      <c r="T7" s="228"/>
      <c r="U7" s="228"/>
      <c r="V7" s="229"/>
    </row>
    <row r="8" spans="2:30" s="70" customFormat="1" ht="13.5" thickBot="1" x14ac:dyDescent="0.25">
      <c r="D8" s="76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68"/>
      <c r="U8" s="68"/>
      <c r="V8" s="68"/>
    </row>
    <row r="9" spans="2:30" ht="99" thickBot="1" x14ac:dyDescent="0.25">
      <c r="B9" s="79" t="s">
        <v>28</v>
      </c>
      <c r="C9" s="80" t="s">
        <v>67</v>
      </c>
      <c r="D9" s="80" t="s">
        <v>0</v>
      </c>
      <c r="E9" s="81" t="s">
        <v>73</v>
      </c>
      <c r="F9" s="82" t="s">
        <v>74</v>
      </c>
      <c r="G9" s="83" t="s">
        <v>64</v>
      </c>
      <c r="H9" s="83" t="s">
        <v>1</v>
      </c>
      <c r="I9" s="126" t="s">
        <v>2</v>
      </c>
      <c r="J9" s="84" t="s">
        <v>19</v>
      </c>
      <c r="K9" s="84" t="s">
        <v>6</v>
      </c>
      <c r="L9" s="84" t="s">
        <v>7</v>
      </c>
      <c r="M9" s="84" t="s">
        <v>16</v>
      </c>
      <c r="N9" s="84" t="s">
        <v>35</v>
      </c>
      <c r="O9" s="84" t="s">
        <v>34</v>
      </c>
      <c r="P9" s="84" t="s">
        <v>32</v>
      </c>
      <c r="Q9" s="84" t="s">
        <v>17</v>
      </c>
      <c r="R9" s="84" t="s">
        <v>18</v>
      </c>
      <c r="S9" s="84" t="s">
        <v>65</v>
      </c>
      <c r="T9" s="85" t="s">
        <v>33</v>
      </c>
      <c r="U9" s="85" t="s">
        <v>46</v>
      </c>
      <c r="V9" s="86" t="s">
        <v>66</v>
      </c>
      <c r="W9" s="87" t="s">
        <v>8</v>
      </c>
      <c r="X9" s="88" t="s">
        <v>15</v>
      </c>
      <c r="Y9" s="89"/>
      <c r="Z9" s="90" t="s">
        <v>31</v>
      </c>
      <c r="AA9" s="91" t="s">
        <v>11</v>
      </c>
      <c r="AB9" s="91" t="s">
        <v>12</v>
      </c>
      <c r="AC9" s="91" t="s">
        <v>13</v>
      </c>
      <c r="AD9" s="88" t="s">
        <v>14</v>
      </c>
    </row>
    <row r="10" spans="2:30" ht="12.75" customHeight="1" x14ac:dyDescent="0.2">
      <c r="B10" s="234" t="s">
        <v>71</v>
      </c>
      <c r="C10" s="205">
        <v>1</v>
      </c>
      <c r="D10" s="230" t="s">
        <v>162</v>
      </c>
      <c r="E10" s="199" t="s">
        <v>188</v>
      </c>
      <c r="F10" s="43" t="s">
        <v>62</v>
      </c>
      <c r="G10" s="92" t="s">
        <v>122</v>
      </c>
      <c r="H10" s="92" t="s">
        <v>75</v>
      </c>
      <c r="I10" s="184" t="s">
        <v>81</v>
      </c>
      <c r="J10" s="185" t="s">
        <v>80</v>
      </c>
      <c r="K10" s="128"/>
      <c r="L10" s="127"/>
      <c r="M10" s="129">
        <v>41571</v>
      </c>
      <c r="N10" s="129" t="s">
        <v>20</v>
      </c>
      <c r="O10" s="129">
        <v>41572</v>
      </c>
      <c r="P10" s="129">
        <v>41582</v>
      </c>
      <c r="Q10" s="129">
        <f>P10</f>
        <v>41582</v>
      </c>
      <c r="R10" s="129" t="s">
        <v>20</v>
      </c>
      <c r="S10" s="202" t="s">
        <v>152</v>
      </c>
      <c r="T10" s="129">
        <v>41583</v>
      </c>
      <c r="U10" s="129">
        <f>T10+60</f>
        <v>41643</v>
      </c>
      <c r="V10" s="208" t="s">
        <v>157</v>
      </c>
      <c r="W10" s="93"/>
      <c r="X10" s="94" t="e">
        <f>#REF!-#REF!</f>
        <v>#REF!</v>
      </c>
      <c r="Y10" s="95"/>
      <c r="Z10" s="96" t="e">
        <f>#REF!</f>
        <v>#REF!</v>
      </c>
      <c r="AA10" s="97"/>
      <c r="AB10" s="97"/>
      <c r="AC10" s="97"/>
      <c r="AD10" s="98" t="e">
        <f>SUM(Z10:AC10)</f>
        <v>#REF!</v>
      </c>
    </row>
    <row r="11" spans="2:30" x14ac:dyDescent="0.2">
      <c r="B11" s="235"/>
      <c r="C11" s="206"/>
      <c r="D11" s="211"/>
      <c r="E11" s="200"/>
      <c r="F11" s="50" t="s">
        <v>68</v>
      </c>
      <c r="G11" s="92"/>
      <c r="H11" s="92"/>
      <c r="I11" s="92"/>
      <c r="J11" s="186"/>
      <c r="K11" s="46"/>
      <c r="L11" s="45"/>
      <c r="M11" s="47"/>
      <c r="N11" s="48"/>
      <c r="O11" s="48"/>
      <c r="P11" s="48"/>
      <c r="Q11" s="48"/>
      <c r="R11" s="48"/>
      <c r="S11" s="203"/>
      <c r="T11" s="47"/>
      <c r="U11" s="49"/>
      <c r="V11" s="209"/>
      <c r="W11" s="101" t="s">
        <v>9</v>
      </c>
      <c r="X11" s="102" t="e">
        <f>#REF!-#REF!</f>
        <v>#REF!</v>
      </c>
      <c r="Y11" s="103"/>
      <c r="Z11" s="104"/>
      <c r="AA11" s="105">
        <v>150000</v>
      </c>
      <c r="AB11" s="105">
        <v>350000</v>
      </c>
      <c r="AC11" s="105" t="e">
        <f>#REF!-Z11-AA11-AB11</f>
        <v>#REF!</v>
      </c>
      <c r="AD11" s="106" t="e">
        <f>SUM(Z11:AC11)</f>
        <v>#REF!</v>
      </c>
    </row>
    <row r="12" spans="2:30" ht="13.5" thickBot="1" x14ac:dyDescent="0.25">
      <c r="B12" s="235"/>
      <c r="C12" s="207"/>
      <c r="D12" s="212"/>
      <c r="E12" s="201"/>
      <c r="F12" s="52" t="s">
        <v>69</v>
      </c>
      <c r="G12" s="53"/>
      <c r="H12" s="54"/>
      <c r="I12" s="54"/>
      <c r="J12" s="54"/>
      <c r="K12" s="54"/>
      <c r="L12" s="54"/>
      <c r="M12" s="130">
        <f>M10</f>
        <v>41571</v>
      </c>
      <c r="N12" s="54"/>
      <c r="O12" s="130">
        <f>O10</f>
        <v>41572</v>
      </c>
      <c r="P12" s="130">
        <f>P10</f>
        <v>41582</v>
      </c>
      <c r="Q12" s="130">
        <f>Q10</f>
        <v>41582</v>
      </c>
      <c r="R12" s="130" t="str">
        <f>R10</f>
        <v>N/A</v>
      </c>
      <c r="S12" s="204"/>
      <c r="T12" s="130">
        <f>T10</f>
        <v>41583</v>
      </c>
      <c r="U12" s="130"/>
      <c r="V12" s="210"/>
      <c r="W12" s="101"/>
      <c r="X12" s="102"/>
      <c r="Y12" s="103"/>
      <c r="Z12" s="104"/>
      <c r="AA12" s="105"/>
      <c r="AB12" s="105"/>
      <c r="AC12" s="105"/>
      <c r="AD12" s="106"/>
    </row>
    <row r="13" spans="2:30" ht="12.75" customHeight="1" x14ac:dyDescent="0.2">
      <c r="B13" s="235"/>
      <c r="C13" s="205">
        <v>2</v>
      </c>
      <c r="D13" s="230" t="s">
        <v>163</v>
      </c>
      <c r="E13" s="199" t="s">
        <v>189</v>
      </c>
      <c r="F13" s="43" t="s">
        <v>62</v>
      </c>
      <c r="G13" s="92" t="s">
        <v>122</v>
      </c>
      <c r="H13" s="92" t="s">
        <v>75</v>
      </c>
      <c r="I13" s="184" t="s">
        <v>81</v>
      </c>
      <c r="J13" s="185" t="s">
        <v>80</v>
      </c>
      <c r="K13" s="128"/>
      <c r="L13" s="127"/>
      <c r="M13" s="129">
        <f>M10</f>
        <v>41571</v>
      </c>
      <c r="N13" s="129" t="s">
        <v>20</v>
      </c>
      <c r="O13" s="129">
        <f>O10</f>
        <v>41572</v>
      </c>
      <c r="P13" s="129">
        <f>P10</f>
        <v>41582</v>
      </c>
      <c r="Q13" s="129">
        <f>Q10</f>
        <v>41582</v>
      </c>
      <c r="R13" s="129" t="s">
        <v>20</v>
      </c>
      <c r="S13" s="202" t="s">
        <v>153</v>
      </c>
      <c r="T13" s="129">
        <f>T10</f>
        <v>41583</v>
      </c>
      <c r="U13" s="129">
        <f>T13+30</f>
        <v>41613</v>
      </c>
      <c r="V13" s="208" t="s">
        <v>156</v>
      </c>
      <c r="W13" s="108"/>
      <c r="X13" s="109"/>
      <c r="Y13" s="110"/>
      <c r="Z13" s="111"/>
      <c r="AA13" s="112"/>
      <c r="AB13" s="112"/>
      <c r="AC13" s="112"/>
      <c r="AD13" s="113"/>
    </row>
    <row r="14" spans="2:30" x14ac:dyDescent="0.2">
      <c r="B14" s="235"/>
      <c r="C14" s="206"/>
      <c r="D14" s="211"/>
      <c r="E14" s="200"/>
      <c r="F14" s="50" t="s">
        <v>68</v>
      </c>
      <c r="G14" s="92"/>
      <c r="H14" s="92"/>
      <c r="I14" s="92"/>
      <c r="J14" s="186"/>
      <c r="K14" s="46"/>
      <c r="L14" s="45"/>
      <c r="M14" s="47"/>
      <c r="N14" s="48"/>
      <c r="O14" s="48"/>
      <c r="P14" s="48"/>
      <c r="Q14" s="48"/>
      <c r="R14" s="48"/>
      <c r="S14" s="203"/>
      <c r="T14" s="47"/>
      <c r="U14" s="49"/>
      <c r="V14" s="209"/>
      <c r="W14" s="108"/>
      <c r="X14" s="109"/>
      <c r="Y14" s="110"/>
      <c r="Z14" s="111"/>
      <c r="AA14" s="112"/>
      <c r="AB14" s="112"/>
      <c r="AC14" s="112"/>
      <c r="AD14" s="113"/>
    </row>
    <row r="15" spans="2:30" ht="13.5" thickBot="1" x14ac:dyDescent="0.25">
      <c r="B15" s="235"/>
      <c r="C15" s="207"/>
      <c r="D15" s="212"/>
      <c r="E15" s="201"/>
      <c r="F15" s="52" t="s">
        <v>69</v>
      </c>
      <c r="G15" s="53"/>
      <c r="H15" s="54"/>
      <c r="I15" s="54"/>
      <c r="J15" s="54"/>
      <c r="K15" s="54"/>
      <c r="L15" s="54"/>
      <c r="M15" s="130">
        <f>M13</f>
        <v>41571</v>
      </c>
      <c r="N15" s="54"/>
      <c r="O15" s="130">
        <f>O13</f>
        <v>41572</v>
      </c>
      <c r="P15" s="130">
        <f>P13</f>
        <v>41582</v>
      </c>
      <c r="Q15" s="130">
        <f>Q13</f>
        <v>41582</v>
      </c>
      <c r="R15" s="130" t="str">
        <f>R13</f>
        <v>N/A</v>
      </c>
      <c r="S15" s="204"/>
      <c r="T15" s="130">
        <f>T13</f>
        <v>41583</v>
      </c>
      <c r="U15" s="130"/>
      <c r="V15" s="210"/>
      <c r="W15" s="108"/>
      <c r="X15" s="109"/>
      <c r="Y15" s="110"/>
      <c r="Z15" s="111"/>
      <c r="AA15" s="112"/>
      <c r="AB15" s="112"/>
      <c r="AC15" s="112"/>
      <c r="AD15" s="113"/>
    </row>
    <row r="16" spans="2:30" ht="12.75" customHeight="1" x14ac:dyDescent="0.2">
      <c r="B16" s="235"/>
      <c r="C16" s="205">
        <v>3</v>
      </c>
      <c r="D16" s="230" t="s">
        <v>187</v>
      </c>
      <c r="E16" s="199" t="s">
        <v>190</v>
      </c>
      <c r="F16" s="43" t="s">
        <v>62</v>
      </c>
      <c r="G16" s="92" t="s">
        <v>122</v>
      </c>
      <c r="H16" s="92" t="s">
        <v>75</v>
      </c>
      <c r="I16" s="184" t="s">
        <v>81</v>
      </c>
      <c r="J16" s="185" t="s">
        <v>80</v>
      </c>
      <c r="K16" s="128"/>
      <c r="L16" s="127"/>
      <c r="M16" s="129">
        <f>M13</f>
        <v>41571</v>
      </c>
      <c r="N16" s="129" t="s">
        <v>20</v>
      </c>
      <c r="O16" s="129">
        <f>O13</f>
        <v>41572</v>
      </c>
      <c r="P16" s="129">
        <f>P13</f>
        <v>41582</v>
      </c>
      <c r="Q16" s="129">
        <f>Q13</f>
        <v>41582</v>
      </c>
      <c r="R16" s="129" t="s">
        <v>20</v>
      </c>
      <c r="S16" s="202"/>
      <c r="T16" s="129">
        <f>T13</f>
        <v>41583</v>
      </c>
      <c r="U16" s="129">
        <f>T16+60</f>
        <v>41643</v>
      </c>
      <c r="V16" s="208"/>
      <c r="W16" s="108"/>
      <c r="X16" s="109"/>
      <c r="Y16" s="110"/>
      <c r="Z16" s="111"/>
      <c r="AA16" s="112"/>
      <c r="AB16" s="112"/>
      <c r="AC16" s="112"/>
      <c r="AD16" s="113"/>
    </row>
    <row r="17" spans="2:30" x14ac:dyDescent="0.2">
      <c r="B17" s="235"/>
      <c r="C17" s="206"/>
      <c r="D17" s="211"/>
      <c r="E17" s="200"/>
      <c r="F17" s="50" t="s">
        <v>68</v>
      </c>
      <c r="G17" s="92"/>
      <c r="H17" s="92"/>
      <c r="I17" s="92"/>
      <c r="J17" s="186"/>
      <c r="K17" s="46"/>
      <c r="L17" s="45"/>
      <c r="M17" s="47">
        <v>41596</v>
      </c>
      <c r="N17" s="48"/>
      <c r="O17" s="48">
        <f>M17+1</f>
        <v>41597</v>
      </c>
      <c r="P17" s="48">
        <f>O17+11</f>
        <v>41608</v>
      </c>
      <c r="Q17" s="48">
        <f>P17+5</f>
        <v>41613</v>
      </c>
      <c r="R17" s="48" t="s">
        <v>20</v>
      </c>
      <c r="S17" s="203"/>
      <c r="T17" s="47">
        <f>Q17+1</f>
        <v>41614</v>
      </c>
      <c r="U17" s="48">
        <f>T17+60</f>
        <v>41674</v>
      </c>
      <c r="V17" s="209"/>
      <c r="W17" s="108"/>
      <c r="X17" s="109"/>
      <c r="Y17" s="110"/>
      <c r="Z17" s="111"/>
      <c r="AA17" s="112"/>
      <c r="AB17" s="112"/>
      <c r="AC17" s="112"/>
      <c r="AD17" s="113"/>
    </row>
    <row r="18" spans="2:30" ht="13.5" thickBot="1" x14ac:dyDescent="0.25">
      <c r="B18" s="235"/>
      <c r="C18" s="207"/>
      <c r="D18" s="212"/>
      <c r="E18" s="201"/>
      <c r="F18" s="52" t="s">
        <v>69</v>
      </c>
      <c r="G18" s="53"/>
      <c r="H18" s="54"/>
      <c r="I18" s="54"/>
      <c r="J18" s="54"/>
      <c r="K18" s="54"/>
      <c r="L18" s="54"/>
      <c r="M18" s="130"/>
      <c r="N18" s="54"/>
      <c r="O18" s="54"/>
      <c r="P18" s="130"/>
      <c r="Q18" s="54"/>
      <c r="R18" s="54"/>
      <c r="S18" s="204"/>
      <c r="T18" s="130"/>
      <c r="U18" s="130"/>
      <c r="V18" s="210"/>
      <c r="W18" s="108"/>
      <c r="X18" s="109"/>
      <c r="Y18" s="110"/>
      <c r="Z18" s="111"/>
      <c r="AA18" s="112"/>
      <c r="AB18" s="112"/>
      <c r="AC18" s="112"/>
      <c r="AD18" s="113"/>
    </row>
    <row r="19" spans="2:30" x14ac:dyDescent="0.2">
      <c r="B19" s="235"/>
      <c r="C19" s="205">
        <v>4</v>
      </c>
      <c r="D19" s="230" t="s">
        <v>132</v>
      </c>
      <c r="E19" s="199" t="s">
        <v>105</v>
      </c>
      <c r="F19" s="43" t="s">
        <v>62</v>
      </c>
      <c r="G19" s="92" t="s">
        <v>122</v>
      </c>
      <c r="H19" s="44" t="s">
        <v>75</v>
      </c>
      <c r="I19" s="44" t="s">
        <v>81</v>
      </c>
      <c r="J19" s="186" t="s">
        <v>80</v>
      </c>
      <c r="K19" s="46"/>
      <c r="L19" s="45"/>
      <c r="M19" s="47"/>
      <c r="N19" s="48" t="str">
        <f>N10</f>
        <v>N/A</v>
      </c>
      <c r="O19" s="48">
        <f>O10</f>
        <v>41572</v>
      </c>
      <c r="P19" s="48">
        <f>O19+45</f>
        <v>41617</v>
      </c>
      <c r="Q19" s="48">
        <f>P19+21</f>
        <v>41638</v>
      </c>
      <c r="R19" s="48">
        <f>Q19+14</f>
        <v>41652</v>
      </c>
      <c r="S19" s="202"/>
      <c r="T19" s="48">
        <f>R19+7</f>
        <v>41659</v>
      </c>
      <c r="U19" s="48">
        <f>T19+90</f>
        <v>41749</v>
      </c>
      <c r="V19" s="208"/>
      <c r="W19" s="108"/>
      <c r="X19" s="109"/>
      <c r="Y19" s="110"/>
      <c r="Z19" s="111"/>
      <c r="AA19" s="112"/>
      <c r="AB19" s="112"/>
      <c r="AC19" s="112"/>
      <c r="AD19" s="113"/>
    </row>
    <row r="20" spans="2:30" x14ac:dyDescent="0.2">
      <c r="B20" s="235"/>
      <c r="C20" s="206"/>
      <c r="D20" s="211"/>
      <c r="E20" s="200"/>
      <c r="F20" s="50" t="s">
        <v>68</v>
      </c>
      <c r="G20" s="92"/>
      <c r="H20" s="44"/>
      <c r="I20" s="44"/>
      <c r="J20" s="186"/>
      <c r="K20" s="46"/>
      <c r="L20" s="45"/>
      <c r="M20" s="47"/>
      <c r="N20" s="48"/>
      <c r="O20" s="48"/>
      <c r="P20" s="48"/>
      <c r="Q20" s="48"/>
      <c r="R20" s="48"/>
      <c r="S20" s="203"/>
      <c r="T20" s="48"/>
      <c r="U20" s="48"/>
      <c r="V20" s="209"/>
      <c r="W20" s="108"/>
      <c r="X20" s="109"/>
      <c r="Y20" s="110"/>
      <c r="Z20" s="111"/>
      <c r="AA20" s="112"/>
      <c r="AB20" s="112"/>
      <c r="AC20" s="112"/>
      <c r="AD20" s="113"/>
    </row>
    <row r="21" spans="2:30" ht="13.5" thickBot="1" x14ac:dyDescent="0.25">
      <c r="B21" s="235"/>
      <c r="C21" s="207"/>
      <c r="D21" s="212"/>
      <c r="E21" s="201"/>
      <c r="F21" s="52" t="s">
        <v>69</v>
      </c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04"/>
      <c r="T21" s="130"/>
      <c r="U21" s="130"/>
      <c r="V21" s="210"/>
      <c r="W21" s="131"/>
      <c r="X21" s="132"/>
      <c r="Y21" s="133"/>
      <c r="Z21" s="134"/>
      <c r="AA21" s="135"/>
      <c r="AB21" s="135"/>
      <c r="AC21" s="135"/>
      <c r="AD21" s="136"/>
    </row>
    <row r="22" spans="2:30" ht="12.75" customHeight="1" x14ac:dyDescent="0.2">
      <c r="B22" s="235"/>
      <c r="C22" s="205">
        <v>5</v>
      </c>
      <c r="D22" s="230" t="s">
        <v>164</v>
      </c>
      <c r="E22" s="199" t="s">
        <v>160</v>
      </c>
      <c r="F22" s="43" t="s">
        <v>62</v>
      </c>
      <c r="G22" s="51" t="s">
        <v>122</v>
      </c>
      <c r="H22" s="187" t="s">
        <v>75</v>
      </c>
      <c r="I22" s="187" t="s">
        <v>81</v>
      </c>
      <c r="J22" s="186" t="s">
        <v>78</v>
      </c>
      <c r="K22" s="46"/>
      <c r="L22" s="45"/>
      <c r="M22" s="47">
        <v>41495</v>
      </c>
      <c r="N22" s="48">
        <v>41495</v>
      </c>
      <c r="O22" s="48">
        <v>41498</v>
      </c>
      <c r="P22" s="48">
        <v>41508</v>
      </c>
      <c r="Q22" s="48">
        <v>41520</v>
      </c>
      <c r="R22" s="48">
        <v>41530</v>
      </c>
      <c r="S22" s="202" t="s">
        <v>158</v>
      </c>
      <c r="T22" s="48">
        <v>41537</v>
      </c>
      <c r="U22" s="48">
        <f>T22+60</f>
        <v>41597</v>
      </c>
      <c r="V22" s="208" t="s">
        <v>154</v>
      </c>
      <c r="W22" s="131"/>
      <c r="X22" s="132"/>
      <c r="Y22" s="133"/>
      <c r="Z22" s="134"/>
      <c r="AA22" s="135"/>
      <c r="AB22" s="135"/>
      <c r="AC22" s="135"/>
      <c r="AD22" s="136"/>
    </row>
    <row r="23" spans="2:30" x14ac:dyDescent="0.2">
      <c r="B23" s="235"/>
      <c r="C23" s="206"/>
      <c r="D23" s="211"/>
      <c r="E23" s="200"/>
      <c r="F23" s="50" t="s">
        <v>68</v>
      </c>
      <c r="G23" s="51"/>
      <c r="H23" s="187"/>
      <c r="I23" s="187"/>
      <c r="J23" s="186"/>
      <c r="K23" s="46"/>
      <c r="L23" s="45"/>
      <c r="M23" s="47"/>
      <c r="N23" s="47"/>
      <c r="O23" s="47"/>
      <c r="P23" s="47"/>
      <c r="Q23" s="47"/>
      <c r="R23" s="47"/>
      <c r="S23" s="203"/>
      <c r="T23" s="47"/>
      <c r="U23" s="47"/>
      <c r="V23" s="209"/>
      <c r="W23" s="131"/>
      <c r="X23" s="132"/>
      <c r="Y23" s="133"/>
      <c r="Z23" s="134"/>
      <c r="AA23" s="135"/>
      <c r="AB23" s="135"/>
      <c r="AC23" s="135"/>
      <c r="AD23" s="136"/>
    </row>
    <row r="24" spans="2:30" ht="13.5" thickBot="1" x14ac:dyDescent="0.25">
      <c r="B24" s="235"/>
      <c r="C24" s="207"/>
      <c r="D24" s="212"/>
      <c r="E24" s="201"/>
      <c r="F24" s="52" t="s">
        <v>69</v>
      </c>
      <c r="G24" s="53"/>
      <c r="H24" s="54"/>
      <c r="I24" s="54"/>
      <c r="J24" s="54"/>
      <c r="K24" s="54"/>
      <c r="L24" s="54"/>
      <c r="M24" s="130">
        <f t="shared" ref="M24:R24" si="0">M22</f>
        <v>41495</v>
      </c>
      <c r="N24" s="130">
        <f t="shared" si="0"/>
        <v>41495</v>
      </c>
      <c r="O24" s="130">
        <f t="shared" si="0"/>
        <v>41498</v>
      </c>
      <c r="P24" s="130">
        <f t="shared" si="0"/>
        <v>41508</v>
      </c>
      <c r="Q24" s="130">
        <f t="shared" si="0"/>
        <v>41520</v>
      </c>
      <c r="R24" s="130">
        <f t="shared" si="0"/>
        <v>41530</v>
      </c>
      <c r="S24" s="204"/>
      <c r="T24" s="130">
        <f>T22</f>
        <v>41537</v>
      </c>
      <c r="U24" s="130"/>
      <c r="V24" s="210"/>
      <c r="W24" s="131"/>
      <c r="X24" s="132"/>
      <c r="Y24" s="133"/>
      <c r="Z24" s="134"/>
      <c r="AA24" s="135"/>
      <c r="AB24" s="135"/>
      <c r="AC24" s="135"/>
      <c r="AD24" s="136"/>
    </row>
    <row r="25" spans="2:30" ht="12.75" customHeight="1" x14ac:dyDescent="0.2">
      <c r="B25" s="235"/>
      <c r="C25" s="205">
        <v>6</v>
      </c>
      <c r="D25" s="230" t="s">
        <v>165</v>
      </c>
      <c r="E25" s="199" t="s">
        <v>161</v>
      </c>
      <c r="F25" s="43" t="s">
        <v>62</v>
      </c>
      <c r="G25" s="51" t="s">
        <v>122</v>
      </c>
      <c r="H25" s="187" t="s">
        <v>75</v>
      </c>
      <c r="I25" s="187" t="s">
        <v>81</v>
      </c>
      <c r="J25" s="186" t="s">
        <v>78</v>
      </c>
      <c r="K25" s="46"/>
      <c r="L25" s="45"/>
      <c r="M25" s="47">
        <v>41495</v>
      </c>
      <c r="N25" s="48">
        <f>N22</f>
        <v>41495</v>
      </c>
      <c r="O25" s="48">
        <f>O22</f>
        <v>41498</v>
      </c>
      <c r="P25" s="48">
        <f>P22</f>
        <v>41508</v>
      </c>
      <c r="Q25" s="48">
        <f>Q22</f>
        <v>41520</v>
      </c>
      <c r="R25" s="48">
        <f>R22</f>
        <v>41530</v>
      </c>
      <c r="S25" s="202" t="s">
        <v>159</v>
      </c>
      <c r="T25" s="48">
        <v>41534</v>
      </c>
      <c r="U25" s="48">
        <f>T25+90</f>
        <v>41624</v>
      </c>
      <c r="V25" s="208" t="s">
        <v>155</v>
      </c>
      <c r="W25" s="131"/>
      <c r="X25" s="132"/>
      <c r="Y25" s="133"/>
      <c r="Z25" s="134"/>
      <c r="AA25" s="135"/>
      <c r="AB25" s="135"/>
      <c r="AC25" s="135"/>
      <c r="AD25" s="136"/>
    </row>
    <row r="26" spans="2:30" x14ac:dyDescent="0.2">
      <c r="B26" s="235"/>
      <c r="C26" s="206"/>
      <c r="D26" s="211"/>
      <c r="E26" s="200"/>
      <c r="F26" s="50" t="s">
        <v>68</v>
      </c>
      <c r="G26" s="51"/>
      <c r="H26" s="187"/>
      <c r="I26" s="187"/>
      <c r="J26" s="186"/>
      <c r="K26" s="46"/>
      <c r="L26" s="45"/>
      <c r="M26" s="47"/>
      <c r="N26" s="47"/>
      <c r="O26" s="47"/>
      <c r="P26" s="47"/>
      <c r="Q26" s="47"/>
      <c r="R26" s="47"/>
      <c r="S26" s="203"/>
      <c r="T26" s="47"/>
      <c r="U26" s="47"/>
      <c r="V26" s="209"/>
      <c r="W26" s="131"/>
      <c r="X26" s="132"/>
      <c r="Y26" s="133"/>
      <c r="Z26" s="134"/>
      <c r="AA26" s="135"/>
      <c r="AB26" s="135"/>
      <c r="AC26" s="135"/>
      <c r="AD26" s="136"/>
    </row>
    <row r="27" spans="2:30" ht="13.5" thickBot="1" x14ac:dyDescent="0.25">
      <c r="B27" s="235"/>
      <c r="C27" s="207"/>
      <c r="D27" s="212"/>
      <c r="E27" s="201"/>
      <c r="F27" s="52" t="s">
        <v>69</v>
      </c>
      <c r="G27" s="53"/>
      <c r="H27" s="54"/>
      <c r="I27" s="54"/>
      <c r="J27" s="54"/>
      <c r="K27" s="54"/>
      <c r="L27" s="54"/>
      <c r="M27" s="130">
        <f t="shared" ref="M27:R27" si="1">M25</f>
        <v>41495</v>
      </c>
      <c r="N27" s="130">
        <f t="shared" si="1"/>
        <v>41495</v>
      </c>
      <c r="O27" s="130">
        <f t="shared" si="1"/>
        <v>41498</v>
      </c>
      <c r="P27" s="130">
        <f t="shared" si="1"/>
        <v>41508</v>
      </c>
      <c r="Q27" s="130">
        <f t="shared" si="1"/>
        <v>41520</v>
      </c>
      <c r="R27" s="130">
        <f t="shared" si="1"/>
        <v>41530</v>
      </c>
      <c r="S27" s="204"/>
      <c r="T27" s="130">
        <f>T25</f>
        <v>41534</v>
      </c>
      <c r="U27" s="130"/>
      <c r="V27" s="210"/>
      <c r="W27" s="131"/>
      <c r="X27" s="132"/>
      <c r="Y27" s="133"/>
      <c r="Z27" s="134"/>
      <c r="AA27" s="135"/>
      <c r="AB27" s="135"/>
      <c r="AC27" s="135"/>
      <c r="AD27" s="136"/>
    </row>
    <row r="28" spans="2:30" x14ac:dyDescent="0.2">
      <c r="B28" s="235"/>
      <c r="C28" s="205">
        <v>7</v>
      </c>
      <c r="D28" s="230" t="s">
        <v>107</v>
      </c>
      <c r="E28" s="199" t="s">
        <v>106</v>
      </c>
      <c r="F28" s="43" t="s">
        <v>62</v>
      </c>
      <c r="G28" s="188" t="s">
        <v>122</v>
      </c>
      <c r="H28" s="44" t="s">
        <v>75</v>
      </c>
      <c r="I28" s="44" t="s">
        <v>79</v>
      </c>
      <c r="J28" s="186" t="s">
        <v>78</v>
      </c>
      <c r="K28" s="46"/>
      <c r="L28" s="45"/>
      <c r="M28" s="47"/>
      <c r="N28" s="48" t="s">
        <v>20</v>
      </c>
      <c r="O28" s="48">
        <f>M28+1</f>
        <v>1</v>
      </c>
      <c r="P28" s="48">
        <f>O28+21</f>
        <v>22</v>
      </c>
      <c r="Q28" s="48">
        <f>P28+14</f>
        <v>36</v>
      </c>
      <c r="R28" s="48" t="s">
        <v>20</v>
      </c>
      <c r="S28" s="202"/>
      <c r="T28" s="47">
        <f>Q28+7</f>
        <v>43</v>
      </c>
      <c r="U28" s="48">
        <f>T28+90</f>
        <v>133</v>
      </c>
      <c r="V28" s="208"/>
      <c r="W28" s="131"/>
      <c r="X28" s="132"/>
      <c r="Y28" s="133"/>
      <c r="Z28" s="134"/>
      <c r="AA28" s="135"/>
      <c r="AB28" s="135"/>
      <c r="AC28" s="135"/>
      <c r="AD28" s="136"/>
    </row>
    <row r="29" spans="2:30" x14ac:dyDescent="0.2">
      <c r="B29" s="235"/>
      <c r="C29" s="206"/>
      <c r="D29" s="211"/>
      <c r="E29" s="200"/>
      <c r="F29" s="50" t="s">
        <v>68</v>
      </c>
      <c r="G29" s="188"/>
      <c r="H29" s="44"/>
      <c r="I29" s="44"/>
      <c r="J29" s="186"/>
      <c r="K29" s="46"/>
      <c r="L29" s="45"/>
      <c r="M29" s="47"/>
      <c r="N29" s="47"/>
      <c r="O29" s="47"/>
      <c r="P29" s="47"/>
      <c r="Q29" s="47"/>
      <c r="R29" s="47"/>
      <c r="S29" s="203"/>
      <c r="T29" s="47"/>
      <c r="U29" s="47"/>
      <c r="V29" s="209"/>
      <c r="W29" s="131"/>
      <c r="X29" s="132"/>
      <c r="Y29" s="133"/>
      <c r="Z29" s="134"/>
      <c r="AA29" s="135"/>
      <c r="AB29" s="135"/>
      <c r="AC29" s="135"/>
      <c r="AD29" s="136"/>
    </row>
    <row r="30" spans="2:30" ht="13.5" thickBot="1" x14ac:dyDescent="0.25">
      <c r="B30" s="235"/>
      <c r="C30" s="207"/>
      <c r="D30" s="212"/>
      <c r="E30" s="201"/>
      <c r="F30" s="189" t="s">
        <v>69</v>
      </c>
      <c r="G30" s="190"/>
      <c r="H30" s="191"/>
      <c r="I30" s="191"/>
      <c r="J30" s="191"/>
      <c r="K30" s="191"/>
      <c r="L30" s="191"/>
      <c r="M30" s="54"/>
      <c r="N30" s="54"/>
      <c r="O30" s="54"/>
      <c r="P30" s="54"/>
      <c r="Q30" s="54"/>
      <c r="R30" s="54"/>
      <c r="S30" s="204"/>
      <c r="T30" s="130"/>
      <c r="U30" s="130"/>
      <c r="V30" s="210"/>
      <c r="W30" s="131"/>
      <c r="X30" s="132"/>
      <c r="Y30" s="133"/>
      <c r="Z30" s="134"/>
      <c r="AA30" s="135"/>
      <c r="AB30" s="135"/>
      <c r="AC30" s="135"/>
      <c r="AD30" s="136"/>
    </row>
    <row r="31" spans="2:30" ht="15.75" customHeight="1" thickBot="1" x14ac:dyDescent="0.25">
      <c r="B31" s="236"/>
      <c r="C31" s="114"/>
      <c r="D31" s="115"/>
      <c r="E31" s="116" t="s">
        <v>72</v>
      </c>
      <c r="F31" s="116"/>
      <c r="G31" s="116"/>
      <c r="H31" s="116"/>
      <c r="I31" s="116"/>
      <c r="J31" s="116"/>
      <c r="K31" s="116"/>
      <c r="L31" s="116"/>
      <c r="M31" s="177"/>
      <c r="N31" s="177"/>
      <c r="O31" s="177"/>
      <c r="P31" s="116"/>
      <c r="Q31" s="116"/>
      <c r="R31" s="116"/>
      <c r="S31" s="116"/>
      <c r="T31" s="116"/>
      <c r="U31" s="116"/>
      <c r="V31" s="138"/>
      <c r="W31" s="121"/>
      <c r="X31" s="122" t="e">
        <f>#REF!-#REF!</f>
        <v>#REF!</v>
      </c>
      <c r="Y31" s="123"/>
      <c r="Z31" s="124" t="e">
        <f>SUM(Z10:Z30)</f>
        <v>#REF!</v>
      </c>
      <c r="AA31" s="125">
        <f>SUM(AA10:AA30)</f>
        <v>150000</v>
      </c>
      <c r="AB31" s="125">
        <f>SUM(AB10:AB30)</f>
        <v>350000</v>
      </c>
      <c r="AC31" s="125" t="e">
        <f>SUM(AC10:AC30)</f>
        <v>#REF!</v>
      </c>
      <c r="AD31" s="122" t="e">
        <f>SUM(AD10:AD30)</f>
        <v>#REF!</v>
      </c>
    </row>
    <row r="32" spans="2:30" ht="15" customHeight="1" thickBot="1" x14ac:dyDescent="0.25">
      <c r="B32" s="139"/>
      <c r="C32" s="140"/>
      <c r="D32" s="141"/>
      <c r="E32" s="142"/>
      <c r="F32" s="142"/>
      <c r="G32" s="142"/>
      <c r="H32" s="142"/>
      <c r="I32" s="142"/>
      <c r="J32" s="142"/>
      <c r="K32" s="142"/>
      <c r="L32" s="142"/>
      <c r="M32" s="178"/>
      <c r="N32" s="178"/>
      <c r="O32" s="178"/>
      <c r="P32" s="142"/>
      <c r="Q32" s="142"/>
      <c r="R32" s="142"/>
      <c r="S32" s="142"/>
      <c r="T32" s="142"/>
      <c r="U32" s="142"/>
      <c r="V32" s="142"/>
      <c r="W32" s="143"/>
      <c r="X32" s="144"/>
      <c r="Y32" s="143"/>
      <c r="Z32" s="144"/>
      <c r="AA32" s="144"/>
      <c r="AB32" s="144"/>
      <c r="AC32" s="144"/>
      <c r="AD32" s="144"/>
    </row>
    <row r="33" spans="2:30" ht="99" thickBot="1" x14ac:dyDescent="0.25">
      <c r="B33" s="79" t="s">
        <v>28</v>
      </c>
      <c r="C33" s="80"/>
      <c r="D33" s="80" t="s">
        <v>0</v>
      </c>
      <c r="E33" s="81" t="s">
        <v>30</v>
      </c>
      <c r="F33" s="82" t="s">
        <v>74</v>
      </c>
      <c r="G33" s="83" t="s">
        <v>64</v>
      </c>
      <c r="H33" s="83" t="s">
        <v>1</v>
      </c>
      <c r="I33" s="83" t="s">
        <v>2</v>
      </c>
      <c r="J33" s="82" t="s">
        <v>27</v>
      </c>
      <c r="K33" s="84" t="s">
        <v>6</v>
      </c>
      <c r="L33" s="84" t="s">
        <v>7</v>
      </c>
      <c r="M33" s="82" t="s">
        <v>70</v>
      </c>
      <c r="N33" s="82" t="s">
        <v>36</v>
      </c>
      <c r="O33" s="82" t="s">
        <v>166</v>
      </c>
      <c r="P33" s="82" t="s">
        <v>168</v>
      </c>
      <c r="Q33" s="82" t="s">
        <v>167</v>
      </c>
      <c r="R33" s="82" t="s">
        <v>26</v>
      </c>
      <c r="S33" s="82" t="s">
        <v>65</v>
      </c>
      <c r="T33" s="145" t="s">
        <v>33</v>
      </c>
      <c r="U33" s="145" t="s">
        <v>46</v>
      </c>
      <c r="V33" s="146" t="s">
        <v>66</v>
      </c>
      <c r="W33" s="87" t="s">
        <v>8</v>
      </c>
      <c r="X33" s="88" t="s">
        <v>15</v>
      </c>
      <c r="Y33" s="89"/>
      <c r="Z33" s="90" t="s">
        <v>31</v>
      </c>
      <c r="AA33" s="91" t="s">
        <v>11</v>
      </c>
      <c r="AB33" s="91" t="s">
        <v>12</v>
      </c>
      <c r="AC33" s="91" t="s">
        <v>13</v>
      </c>
      <c r="AD33" s="88" t="s">
        <v>14</v>
      </c>
    </row>
    <row r="34" spans="2:30" ht="12.75" customHeight="1" x14ac:dyDescent="0.2">
      <c r="B34" s="219" t="s">
        <v>104</v>
      </c>
      <c r="C34" s="205">
        <v>5</v>
      </c>
      <c r="D34" s="199" t="s">
        <v>109</v>
      </c>
      <c r="E34" s="199" t="s">
        <v>108</v>
      </c>
      <c r="F34" s="43" t="s">
        <v>62</v>
      </c>
      <c r="G34" s="51" t="s">
        <v>122</v>
      </c>
      <c r="H34" s="44" t="s">
        <v>84</v>
      </c>
      <c r="I34" s="187" t="s">
        <v>83</v>
      </c>
      <c r="J34" s="100" t="s">
        <v>80</v>
      </c>
      <c r="K34" s="46"/>
      <c r="L34" s="45"/>
      <c r="M34" s="55">
        <v>41565</v>
      </c>
      <c r="N34" s="56">
        <v>41571</v>
      </c>
      <c r="O34" s="56">
        <v>41579</v>
      </c>
      <c r="P34" s="56">
        <v>41617</v>
      </c>
      <c r="Q34" s="56">
        <f>P34+3</f>
        <v>41620</v>
      </c>
      <c r="R34" s="55">
        <f>Q34+7</f>
        <v>41627</v>
      </c>
      <c r="S34" s="202"/>
      <c r="T34" s="55">
        <f>R34+2</f>
        <v>41629</v>
      </c>
      <c r="U34" s="48">
        <v>41881</v>
      </c>
      <c r="V34" s="208"/>
      <c r="W34" s="108"/>
      <c r="X34" s="109"/>
      <c r="Y34" s="110"/>
      <c r="Z34" s="111"/>
      <c r="AA34" s="112"/>
      <c r="AB34" s="112"/>
      <c r="AC34" s="112"/>
      <c r="AD34" s="113"/>
    </row>
    <row r="35" spans="2:30" ht="409.6" customHeight="1" x14ac:dyDescent="0.2">
      <c r="B35" s="218"/>
      <c r="C35" s="206"/>
      <c r="D35" s="200"/>
      <c r="E35" s="200"/>
      <c r="F35" s="50" t="s">
        <v>68</v>
      </c>
      <c r="G35" s="51"/>
      <c r="H35" s="44"/>
      <c r="I35" s="187"/>
      <c r="J35" s="100"/>
      <c r="K35" s="46"/>
      <c r="L35" s="45"/>
      <c r="M35" s="47"/>
      <c r="N35" s="48"/>
      <c r="O35" s="48"/>
      <c r="P35" s="48"/>
      <c r="Q35" s="48"/>
      <c r="R35" s="47"/>
      <c r="S35" s="203"/>
      <c r="T35" s="47"/>
      <c r="U35" s="48"/>
      <c r="V35" s="209"/>
      <c r="W35" s="108"/>
      <c r="X35" s="109"/>
      <c r="Y35" s="110"/>
      <c r="Z35" s="111"/>
      <c r="AA35" s="112"/>
      <c r="AB35" s="112"/>
      <c r="AC35" s="112"/>
      <c r="AD35" s="113"/>
    </row>
    <row r="36" spans="2:30" ht="13.5" thickBot="1" x14ac:dyDescent="0.25">
      <c r="B36" s="218"/>
      <c r="C36" s="207"/>
      <c r="D36" s="201"/>
      <c r="E36" s="201"/>
      <c r="F36" s="52" t="s">
        <v>69</v>
      </c>
      <c r="G36" s="53"/>
      <c r="H36" s="54"/>
      <c r="I36" s="54"/>
      <c r="J36" s="107"/>
      <c r="K36" s="107"/>
      <c r="L36" s="107"/>
      <c r="M36" s="192">
        <f>M34</f>
        <v>41565</v>
      </c>
      <c r="N36" s="193">
        <f>N34</f>
        <v>41571</v>
      </c>
      <c r="O36" s="193">
        <f>O34</f>
        <v>41579</v>
      </c>
      <c r="P36" s="107"/>
      <c r="Q36" s="107"/>
      <c r="R36" s="107"/>
      <c r="S36" s="204"/>
      <c r="T36" s="147"/>
      <c r="U36" s="147"/>
      <c r="V36" s="210"/>
      <c r="W36" s="108"/>
      <c r="X36" s="109"/>
      <c r="Y36" s="110"/>
      <c r="Z36" s="111"/>
      <c r="AA36" s="112"/>
      <c r="AB36" s="112"/>
      <c r="AC36" s="112"/>
      <c r="AD36" s="113"/>
    </row>
    <row r="37" spans="2:30" x14ac:dyDescent="0.2">
      <c r="B37" s="218"/>
      <c r="C37" s="205">
        <v>6</v>
      </c>
      <c r="D37" s="199" t="s">
        <v>110</v>
      </c>
      <c r="E37" s="199" t="s">
        <v>114</v>
      </c>
      <c r="F37" s="43" t="s">
        <v>62</v>
      </c>
      <c r="G37" s="188" t="s">
        <v>122</v>
      </c>
      <c r="H37" s="44" t="s">
        <v>84</v>
      </c>
      <c r="I37" s="187" t="s">
        <v>103</v>
      </c>
      <c r="J37" s="100" t="s">
        <v>78</v>
      </c>
      <c r="K37" s="46"/>
      <c r="L37" s="45"/>
      <c r="M37" s="56" t="s">
        <v>20</v>
      </c>
      <c r="N37" s="56" t="s">
        <v>20</v>
      </c>
      <c r="O37" s="56" t="s">
        <v>20</v>
      </c>
      <c r="P37" s="56" t="s">
        <v>20</v>
      </c>
      <c r="Q37" s="56" t="s">
        <v>20</v>
      </c>
      <c r="R37" s="47">
        <v>41481</v>
      </c>
      <c r="S37" s="202" t="s">
        <v>110</v>
      </c>
      <c r="T37" s="47">
        <v>41481</v>
      </c>
      <c r="U37" s="48">
        <v>41881</v>
      </c>
      <c r="V37" s="208" t="s">
        <v>118</v>
      </c>
      <c r="W37" s="108"/>
      <c r="X37" s="109"/>
      <c r="Y37" s="110"/>
      <c r="Z37" s="111"/>
      <c r="AA37" s="112"/>
      <c r="AB37" s="112"/>
      <c r="AC37" s="112"/>
      <c r="AD37" s="113"/>
    </row>
    <row r="38" spans="2:30" x14ac:dyDescent="0.2">
      <c r="B38" s="218"/>
      <c r="C38" s="206"/>
      <c r="D38" s="200"/>
      <c r="E38" s="200"/>
      <c r="F38" s="50" t="s">
        <v>68</v>
      </c>
      <c r="G38" s="51"/>
      <c r="H38" s="44"/>
      <c r="I38" s="187"/>
      <c r="J38" s="100"/>
      <c r="K38" s="46"/>
      <c r="L38" s="45"/>
      <c r="M38" s="47"/>
      <c r="N38" s="47"/>
      <c r="O38" s="47"/>
      <c r="P38" s="47"/>
      <c r="Q38" s="47"/>
      <c r="R38" s="47"/>
      <c r="S38" s="203"/>
      <c r="T38" s="47"/>
      <c r="U38" s="48"/>
      <c r="V38" s="209"/>
      <c r="W38" s="108"/>
      <c r="X38" s="109"/>
      <c r="Y38" s="110"/>
      <c r="Z38" s="111"/>
      <c r="AA38" s="112"/>
      <c r="AB38" s="112"/>
      <c r="AC38" s="112"/>
      <c r="AD38" s="113"/>
    </row>
    <row r="39" spans="2:30" ht="13.5" thickBot="1" x14ac:dyDescent="0.25">
      <c r="B39" s="218"/>
      <c r="C39" s="207"/>
      <c r="D39" s="201"/>
      <c r="E39" s="201"/>
      <c r="F39" s="52" t="s">
        <v>69</v>
      </c>
      <c r="G39" s="53"/>
      <c r="H39" s="54"/>
      <c r="I39" s="54"/>
      <c r="J39" s="107"/>
      <c r="K39" s="107"/>
      <c r="L39" s="107"/>
      <c r="M39" s="147" t="s">
        <v>20</v>
      </c>
      <c r="N39" s="147" t="s">
        <v>20</v>
      </c>
      <c r="O39" s="147" t="s">
        <v>20</v>
      </c>
      <c r="P39" s="147" t="s">
        <v>20</v>
      </c>
      <c r="Q39" s="147" t="s">
        <v>20</v>
      </c>
      <c r="R39" s="147">
        <f>R37</f>
        <v>41481</v>
      </c>
      <c r="S39" s="204"/>
      <c r="T39" s="147">
        <f>T37</f>
        <v>41481</v>
      </c>
      <c r="U39" s="147"/>
      <c r="V39" s="210"/>
      <c r="W39" s="108"/>
      <c r="X39" s="109"/>
      <c r="Y39" s="110"/>
      <c r="Z39" s="111"/>
      <c r="AA39" s="112"/>
      <c r="AB39" s="112"/>
      <c r="AC39" s="112"/>
      <c r="AD39" s="113"/>
    </row>
    <row r="40" spans="2:30" x14ac:dyDescent="0.2">
      <c r="B40" s="218"/>
      <c r="C40" s="205">
        <v>7</v>
      </c>
      <c r="D40" s="199" t="s">
        <v>111</v>
      </c>
      <c r="E40" s="199" t="s">
        <v>115</v>
      </c>
      <c r="F40" s="43" t="s">
        <v>62</v>
      </c>
      <c r="G40" s="92" t="s">
        <v>124</v>
      </c>
      <c r="H40" s="44" t="s">
        <v>84</v>
      </c>
      <c r="I40" s="99" t="s">
        <v>103</v>
      </c>
      <c r="J40" s="148" t="s">
        <v>78</v>
      </c>
      <c r="K40" s="46"/>
      <c r="L40" s="45"/>
      <c r="M40" s="56" t="s">
        <v>20</v>
      </c>
      <c r="N40" s="56" t="s">
        <v>20</v>
      </c>
      <c r="O40" s="56" t="s">
        <v>20</v>
      </c>
      <c r="P40" s="56" t="s">
        <v>20</v>
      </c>
      <c r="Q40" s="56" t="s">
        <v>20</v>
      </c>
      <c r="R40" s="55">
        <v>41474</v>
      </c>
      <c r="S40" s="202" t="s">
        <v>111</v>
      </c>
      <c r="T40" s="55">
        <f>R40</f>
        <v>41474</v>
      </c>
      <c r="U40" s="48">
        <v>41639</v>
      </c>
      <c r="V40" s="208" t="s">
        <v>119</v>
      </c>
      <c r="W40" s="93"/>
      <c r="X40" s="94" t="e">
        <f>#REF!-#REF!</f>
        <v>#REF!</v>
      </c>
      <c r="Y40" s="95"/>
      <c r="Z40" s="96" t="e">
        <f>#REF!</f>
        <v>#REF!</v>
      </c>
      <c r="AA40" s="97"/>
      <c r="AB40" s="97"/>
      <c r="AC40" s="97"/>
      <c r="AD40" s="98" t="e">
        <f>SUM(Z40:AC40)</f>
        <v>#REF!</v>
      </c>
    </row>
    <row r="41" spans="2:30" x14ac:dyDescent="0.2">
      <c r="B41" s="218"/>
      <c r="C41" s="206"/>
      <c r="D41" s="200"/>
      <c r="E41" s="200"/>
      <c r="F41" s="50" t="s">
        <v>68</v>
      </c>
      <c r="G41" s="51"/>
      <c r="H41" s="44"/>
      <c r="I41" s="99"/>
      <c r="J41" s="100"/>
      <c r="K41" s="46"/>
      <c r="L41" s="45"/>
      <c r="M41" s="47"/>
      <c r="N41" s="47"/>
      <c r="O41" s="47"/>
      <c r="P41" s="47"/>
      <c r="Q41" s="47"/>
      <c r="R41" s="47"/>
      <c r="S41" s="203"/>
      <c r="T41" s="47"/>
      <c r="U41" s="48"/>
      <c r="V41" s="209"/>
      <c r="W41" s="101" t="s">
        <v>9</v>
      </c>
      <c r="X41" s="102" t="e">
        <f>#REF!-#REF!</f>
        <v>#REF!</v>
      </c>
      <c r="Y41" s="103"/>
      <c r="Z41" s="104"/>
      <c r="AA41" s="105">
        <v>150000</v>
      </c>
      <c r="AB41" s="105">
        <v>350000</v>
      </c>
      <c r="AC41" s="105" t="e">
        <f>#REF!-Z41-AA41-AB41</f>
        <v>#REF!</v>
      </c>
      <c r="AD41" s="106" t="e">
        <f>SUM(Z41:AC41)</f>
        <v>#REF!</v>
      </c>
    </row>
    <row r="42" spans="2:30" ht="13.5" thickBot="1" x14ac:dyDescent="0.25">
      <c r="B42" s="218"/>
      <c r="C42" s="207"/>
      <c r="D42" s="201"/>
      <c r="E42" s="201"/>
      <c r="F42" s="52" t="s">
        <v>69</v>
      </c>
      <c r="G42" s="53"/>
      <c r="H42" s="54"/>
      <c r="I42" s="54"/>
      <c r="J42" s="107"/>
      <c r="K42" s="107"/>
      <c r="L42" s="107"/>
      <c r="M42" s="147" t="s">
        <v>20</v>
      </c>
      <c r="N42" s="147" t="s">
        <v>20</v>
      </c>
      <c r="O42" s="147" t="s">
        <v>20</v>
      </c>
      <c r="P42" s="147" t="s">
        <v>20</v>
      </c>
      <c r="Q42" s="147" t="s">
        <v>20</v>
      </c>
      <c r="R42" s="147">
        <f>R40</f>
        <v>41474</v>
      </c>
      <c r="S42" s="204"/>
      <c r="T42" s="147">
        <f>T40</f>
        <v>41474</v>
      </c>
      <c r="U42" s="147"/>
      <c r="V42" s="210"/>
      <c r="W42" s="101"/>
      <c r="X42" s="102"/>
      <c r="Y42" s="103"/>
      <c r="Z42" s="104"/>
      <c r="AA42" s="105"/>
      <c r="AB42" s="105"/>
      <c r="AC42" s="105"/>
      <c r="AD42" s="106"/>
    </row>
    <row r="43" spans="2:30" x14ac:dyDescent="0.2">
      <c r="B43" s="218"/>
      <c r="C43" s="205">
        <v>8</v>
      </c>
      <c r="D43" s="199" t="s">
        <v>112</v>
      </c>
      <c r="E43" s="199" t="s">
        <v>116</v>
      </c>
      <c r="F43" s="43" t="s">
        <v>62</v>
      </c>
      <c r="G43" s="92" t="s">
        <v>123</v>
      </c>
      <c r="H43" s="44" t="s">
        <v>84</v>
      </c>
      <c r="I43" s="99" t="s">
        <v>96</v>
      </c>
      <c r="J43" s="148" t="s">
        <v>80</v>
      </c>
      <c r="K43" s="46"/>
      <c r="L43" s="45"/>
      <c r="M43" s="55">
        <v>41596</v>
      </c>
      <c r="N43" s="56">
        <f>M43+7</f>
        <v>41603</v>
      </c>
      <c r="O43" s="56">
        <f>N43+3</f>
        <v>41606</v>
      </c>
      <c r="P43" s="56">
        <f>O43+30</f>
        <v>41636</v>
      </c>
      <c r="Q43" s="56">
        <f>P43+21</f>
        <v>41657</v>
      </c>
      <c r="R43" s="55">
        <f>Q43+15</f>
        <v>41672</v>
      </c>
      <c r="S43" s="202"/>
      <c r="T43" s="55">
        <f>R43+5</f>
        <v>41677</v>
      </c>
      <c r="U43" s="48">
        <v>41881</v>
      </c>
      <c r="V43" s="208"/>
      <c r="W43" s="108"/>
      <c r="X43" s="109"/>
      <c r="Y43" s="110"/>
      <c r="Z43" s="111"/>
      <c r="AA43" s="112"/>
      <c r="AB43" s="112"/>
      <c r="AC43" s="112"/>
      <c r="AD43" s="113"/>
    </row>
    <row r="44" spans="2:30" x14ac:dyDescent="0.2">
      <c r="B44" s="218"/>
      <c r="C44" s="206"/>
      <c r="D44" s="200"/>
      <c r="E44" s="200"/>
      <c r="F44" s="50" t="s">
        <v>68</v>
      </c>
      <c r="G44" s="51"/>
      <c r="H44" s="44"/>
      <c r="I44" s="99"/>
      <c r="J44" s="100"/>
      <c r="K44" s="46"/>
      <c r="L44" s="45"/>
      <c r="M44" s="47"/>
      <c r="N44" s="48"/>
      <c r="O44" s="47"/>
      <c r="P44" s="47"/>
      <c r="Q44" s="47"/>
      <c r="R44" s="47"/>
      <c r="S44" s="203"/>
      <c r="T44" s="47"/>
      <c r="U44" s="48"/>
      <c r="V44" s="209"/>
      <c r="W44" s="108"/>
      <c r="X44" s="109"/>
      <c r="Y44" s="110"/>
      <c r="Z44" s="111"/>
      <c r="AA44" s="112"/>
      <c r="AB44" s="112"/>
      <c r="AC44" s="112"/>
      <c r="AD44" s="113"/>
    </row>
    <row r="45" spans="2:30" ht="13.5" thickBot="1" x14ac:dyDescent="0.25">
      <c r="B45" s="218"/>
      <c r="C45" s="207"/>
      <c r="D45" s="201"/>
      <c r="E45" s="201"/>
      <c r="F45" s="52" t="s">
        <v>69</v>
      </c>
      <c r="G45" s="53"/>
      <c r="H45" s="54"/>
      <c r="I45" s="54"/>
      <c r="J45" s="107"/>
      <c r="K45" s="107"/>
      <c r="L45" s="107"/>
      <c r="M45" s="107"/>
      <c r="N45" s="107"/>
      <c r="O45" s="107"/>
      <c r="P45" s="107"/>
      <c r="Q45" s="107"/>
      <c r="R45" s="107"/>
      <c r="S45" s="204"/>
      <c r="T45" s="147"/>
      <c r="U45" s="147"/>
      <c r="V45" s="210"/>
      <c r="W45" s="108"/>
      <c r="X45" s="109"/>
      <c r="Y45" s="110"/>
      <c r="Z45" s="111"/>
      <c r="AA45" s="112"/>
      <c r="AB45" s="112"/>
      <c r="AC45" s="112"/>
      <c r="AD45" s="113"/>
    </row>
    <row r="46" spans="2:30" x14ac:dyDescent="0.2">
      <c r="B46" s="218"/>
      <c r="C46" s="205">
        <v>9</v>
      </c>
      <c r="D46" s="199" t="s">
        <v>113</v>
      </c>
      <c r="E46" s="199" t="s">
        <v>117</v>
      </c>
      <c r="F46" s="43" t="s">
        <v>62</v>
      </c>
      <c r="G46" s="92" t="s">
        <v>123</v>
      </c>
      <c r="H46" s="44" t="s">
        <v>84</v>
      </c>
      <c r="I46" s="99" t="s">
        <v>96</v>
      </c>
      <c r="J46" s="148" t="s">
        <v>80</v>
      </c>
      <c r="K46" s="46"/>
      <c r="L46" s="45"/>
      <c r="M46" s="55">
        <v>41596</v>
      </c>
      <c r="N46" s="56">
        <f>M46+7</f>
        <v>41603</v>
      </c>
      <c r="O46" s="56">
        <f>N46+3</f>
        <v>41606</v>
      </c>
      <c r="P46" s="56">
        <f>O46+30</f>
        <v>41636</v>
      </c>
      <c r="Q46" s="56">
        <f>P46+21</f>
        <v>41657</v>
      </c>
      <c r="R46" s="55">
        <f>Q46+15</f>
        <v>41672</v>
      </c>
      <c r="S46" s="202"/>
      <c r="T46" s="55">
        <f>R46+5</f>
        <v>41677</v>
      </c>
      <c r="U46" s="48">
        <v>41881</v>
      </c>
      <c r="V46" s="208"/>
      <c r="W46" s="108"/>
      <c r="X46" s="109"/>
      <c r="Y46" s="110"/>
      <c r="Z46" s="111"/>
      <c r="AA46" s="112"/>
      <c r="AB46" s="112"/>
      <c r="AC46" s="112"/>
      <c r="AD46" s="113"/>
    </row>
    <row r="47" spans="2:30" x14ac:dyDescent="0.2">
      <c r="B47" s="218"/>
      <c r="C47" s="206"/>
      <c r="D47" s="200"/>
      <c r="E47" s="200"/>
      <c r="F47" s="50" t="s">
        <v>68</v>
      </c>
      <c r="G47" s="51"/>
      <c r="H47" s="44"/>
      <c r="I47" s="99"/>
      <c r="J47" s="100"/>
      <c r="K47" s="46"/>
      <c r="L47" s="45"/>
      <c r="M47" s="47"/>
      <c r="N47" s="48"/>
      <c r="O47" s="47"/>
      <c r="P47" s="47"/>
      <c r="Q47" s="47"/>
      <c r="R47" s="47"/>
      <c r="S47" s="203"/>
      <c r="T47" s="47"/>
      <c r="U47" s="48"/>
      <c r="V47" s="209"/>
      <c r="W47" s="108"/>
      <c r="X47" s="109"/>
      <c r="Y47" s="110"/>
      <c r="Z47" s="111"/>
      <c r="AA47" s="112"/>
      <c r="AB47" s="112"/>
      <c r="AC47" s="112"/>
      <c r="AD47" s="113"/>
    </row>
    <row r="48" spans="2:30" ht="13.5" thickBot="1" x14ac:dyDescent="0.25">
      <c r="B48" s="220"/>
      <c r="C48" s="207"/>
      <c r="D48" s="201"/>
      <c r="E48" s="201"/>
      <c r="F48" s="52" t="s">
        <v>69</v>
      </c>
      <c r="G48" s="53"/>
      <c r="H48" s="54"/>
      <c r="I48" s="54"/>
      <c r="J48" s="107"/>
      <c r="K48" s="107"/>
      <c r="L48" s="107"/>
      <c r="M48" s="107"/>
      <c r="N48" s="107"/>
      <c r="O48" s="107"/>
      <c r="P48" s="107"/>
      <c r="Q48" s="107"/>
      <c r="R48" s="107"/>
      <c r="S48" s="204"/>
      <c r="T48" s="147"/>
      <c r="U48" s="147"/>
      <c r="V48" s="210"/>
      <c r="W48" s="108"/>
      <c r="X48" s="109"/>
      <c r="Y48" s="110"/>
      <c r="Z48" s="111"/>
      <c r="AA48" s="112"/>
      <c r="AB48" s="112"/>
      <c r="AC48" s="112"/>
      <c r="AD48" s="113"/>
    </row>
    <row r="49" spans="2:30" ht="12.75" customHeight="1" x14ac:dyDescent="0.2">
      <c r="B49" s="218" t="s">
        <v>82</v>
      </c>
      <c r="C49" s="205">
        <v>10</v>
      </c>
      <c r="D49" s="199" t="s">
        <v>133</v>
      </c>
      <c r="E49" s="231" t="s">
        <v>186</v>
      </c>
      <c r="F49" s="43" t="s">
        <v>62</v>
      </c>
      <c r="G49" s="92" t="s">
        <v>122</v>
      </c>
      <c r="H49" s="187" t="s">
        <v>84</v>
      </c>
      <c r="I49" s="99" t="s">
        <v>97</v>
      </c>
      <c r="J49" s="148" t="s">
        <v>80</v>
      </c>
      <c r="K49" s="46"/>
      <c r="L49" s="45"/>
      <c r="M49" s="47">
        <v>41549</v>
      </c>
      <c r="N49" s="47">
        <v>41550</v>
      </c>
      <c r="O49" s="47">
        <f>N49+1</f>
        <v>41551</v>
      </c>
      <c r="P49" s="47">
        <v>41558</v>
      </c>
      <c r="Q49" s="47" t="s">
        <v>20</v>
      </c>
      <c r="R49" s="47" t="s">
        <v>20</v>
      </c>
      <c r="S49" s="199" t="s">
        <v>133</v>
      </c>
      <c r="T49" s="47">
        <v>41562</v>
      </c>
      <c r="U49" s="48">
        <v>41743</v>
      </c>
      <c r="V49" s="208" t="s">
        <v>169</v>
      </c>
      <c r="W49" s="108"/>
      <c r="X49" s="109"/>
      <c r="Y49" s="110"/>
      <c r="Z49" s="111"/>
      <c r="AA49" s="112"/>
      <c r="AB49" s="112"/>
      <c r="AC49" s="112"/>
      <c r="AD49" s="113"/>
    </row>
    <row r="50" spans="2:30" x14ac:dyDescent="0.2">
      <c r="B50" s="218"/>
      <c r="C50" s="206"/>
      <c r="D50" s="200"/>
      <c r="E50" s="232"/>
      <c r="F50" s="50" t="s">
        <v>68</v>
      </c>
      <c r="G50" s="51"/>
      <c r="H50" s="187"/>
      <c r="I50" s="99"/>
      <c r="J50" s="100"/>
      <c r="K50" s="46"/>
      <c r="L50" s="45"/>
      <c r="M50" s="47"/>
      <c r="N50" s="48"/>
      <c r="O50" s="47"/>
      <c r="P50" s="47"/>
      <c r="Q50" s="47"/>
      <c r="R50" s="47"/>
      <c r="S50" s="200"/>
      <c r="T50" s="47"/>
      <c r="U50" s="48"/>
      <c r="V50" s="209"/>
      <c r="W50" s="108"/>
      <c r="X50" s="109"/>
      <c r="Y50" s="110"/>
      <c r="Z50" s="111"/>
      <c r="AA50" s="112"/>
      <c r="AB50" s="112"/>
      <c r="AC50" s="112"/>
      <c r="AD50" s="113"/>
    </row>
    <row r="51" spans="2:30" ht="13.5" thickBot="1" x14ac:dyDescent="0.25">
      <c r="B51" s="218"/>
      <c r="C51" s="207"/>
      <c r="D51" s="201"/>
      <c r="E51" s="232"/>
      <c r="F51" s="52" t="s">
        <v>69</v>
      </c>
      <c r="G51" s="53"/>
      <c r="H51" s="54"/>
      <c r="I51" s="54"/>
      <c r="J51" s="107"/>
      <c r="K51" s="107"/>
      <c r="L51" s="107"/>
      <c r="M51" s="147">
        <f>M49</f>
        <v>41549</v>
      </c>
      <c r="N51" s="147">
        <f>N49</f>
        <v>41550</v>
      </c>
      <c r="O51" s="147">
        <f>O49</f>
        <v>41551</v>
      </c>
      <c r="P51" s="147">
        <f>P49</f>
        <v>41558</v>
      </c>
      <c r="Q51" s="107" t="s">
        <v>20</v>
      </c>
      <c r="R51" s="107" t="s">
        <v>20</v>
      </c>
      <c r="S51" s="201"/>
      <c r="T51" s="147">
        <f>T49</f>
        <v>41562</v>
      </c>
      <c r="U51" s="147"/>
      <c r="V51" s="210"/>
      <c r="W51" s="108"/>
      <c r="X51" s="109"/>
      <c r="Y51" s="110"/>
      <c r="Z51" s="111"/>
      <c r="AA51" s="112"/>
      <c r="AB51" s="112"/>
      <c r="AC51" s="112"/>
      <c r="AD51" s="113"/>
    </row>
    <row r="52" spans="2:30" ht="12.75" customHeight="1" x14ac:dyDescent="0.2">
      <c r="B52" s="218"/>
      <c r="C52" s="205">
        <v>11</v>
      </c>
      <c r="D52" s="199" t="s">
        <v>134</v>
      </c>
      <c r="E52" s="232"/>
      <c r="F52" s="43" t="s">
        <v>62</v>
      </c>
      <c r="G52" s="92" t="s">
        <v>122</v>
      </c>
      <c r="H52" s="187" t="s">
        <v>84</v>
      </c>
      <c r="I52" s="99" t="s">
        <v>97</v>
      </c>
      <c r="J52" s="148" t="s">
        <v>80</v>
      </c>
      <c r="K52" s="46"/>
      <c r="L52" s="45"/>
      <c r="M52" s="47">
        <f>M49</f>
        <v>41549</v>
      </c>
      <c r="N52" s="47">
        <f>N49</f>
        <v>41550</v>
      </c>
      <c r="O52" s="47">
        <f t="shared" ref="O52" si="2">N52+1</f>
        <v>41551</v>
      </c>
      <c r="P52" s="47">
        <v>41558</v>
      </c>
      <c r="Q52" s="47" t="s">
        <v>20</v>
      </c>
      <c r="R52" s="47" t="s">
        <v>20</v>
      </c>
      <c r="S52" s="199" t="s">
        <v>134</v>
      </c>
      <c r="T52" s="47">
        <v>41562</v>
      </c>
      <c r="U52" s="48">
        <v>41743</v>
      </c>
      <c r="V52" s="208" t="s">
        <v>170</v>
      </c>
      <c r="W52" s="108"/>
      <c r="X52" s="109"/>
      <c r="Y52" s="110"/>
      <c r="Z52" s="111"/>
      <c r="AA52" s="112"/>
      <c r="AB52" s="112"/>
      <c r="AC52" s="112"/>
      <c r="AD52" s="113"/>
    </row>
    <row r="53" spans="2:30" x14ac:dyDescent="0.2">
      <c r="B53" s="218"/>
      <c r="C53" s="206"/>
      <c r="D53" s="200"/>
      <c r="E53" s="232"/>
      <c r="F53" s="50" t="s">
        <v>68</v>
      </c>
      <c r="G53" s="51"/>
      <c r="H53" s="187"/>
      <c r="I53" s="99"/>
      <c r="J53" s="100"/>
      <c r="K53" s="46"/>
      <c r="L53" s="45"/>
      <c r="M53" s="47"/>
      <c r="N53" s="48"/>
      <c r="O53" s="47"/>
      <c r="P53" s="47"/>
      <c r="Q53" s="47"/>
      <c r="R53" s="47"/>
      <c r="S53" s="200"/>
      <c r="T53" s="47"/>
      <c r="U53" s="48"/>
      <c r="V53" s="209"/>
      <c r="W53" s="108"/>
      <c r="X53" s="109"/>
      <c r="Y53" s="110"/>
      <c r="Z53" s="111"/>
      <c r="AA53" s="112"/>
      <c r="AB53" s="112"/>
      <c r="AC53" s="112"/>
      <c r="AD53" s="113"/>
    </row>
    <row r="54" spans="2:30" ht="13.5" thickBot="1" x14ac:dyDescent="0.25">
      <c r="B54" s="218"/>
      <c r="C54" s="207"/>
      <c r="D54" s="201"/>
      <c r="E54" s="232"/>
      <c r="F54" s="52" t="s">
        <v>69</v>
      </c>
      <c r="G54" s="53"/>
      <c r="H54" s="54"/>
      <c r="I54" s="54"/>
      <c r="J54" s="107"/>
      <c r="K54" s="107"/>
      <c r="L54" s="107"/>
      <c r="M54" s="147">
        <f>M52</f>
        <v>41549</v>
      </c>
      <c r="N54" s="147">
        <f>N52</f>
        <v>41550</v>
      </c>
      <c r="O54" s="147">
        <f t="shared" ref="O54:P54" si="3">O52</f>
        <v>41551</v>
      </c>
      <c r="P54" s="147">
        <f t="shared" si="3"/>
        <v>41558</v>
      </c>
      <c r="Q54" s="107" t="s">
        <v>20</v>
      </c>
      <c r="R54" s="107" t="s">
        <v>20</v>
      </c>
      <c r="S54" s="201"/>
      <c r="T54" s="147">
        <f t="shared" ref="T54" si="4">T52</f>
        <v>41562</v>
      </c>
      <c r="U54" s="147"/>
      <c r="V54" s="210"/>
      <c r="W54" s="108"/>
      <c r="X54" s="109"/>
      <c r="Y54" s="110"/>
      <c r="Z54" s="111"/>
      <c r="AA54" s="112"/>
      <c r="AB54" s="112"/>
      <c r="AC54" s="112"/>
      <c r="AD54" s="113"/>
    </row>
    <row r="55" spans="2:30" ht="12.75" customHeight="1" x14ac:dyDescent="0.2">
      <c r="B55" s="218"/>
      <c r="C55" s="205">
        <v>12</v>
      </c>
      <c r="D55" s="199" t="s">
        <v>135</v>
      </c>
      <c r="E55" s="232"/>
      <c r="F55" s="43" t="s">
        <v>62</v>
      </c>
      <c r="G55" s="92" t="s">
        <v>122</v>
      </c>
      <c r="H55" s="187" t="s">
        <v>84</v>
      </c>
      <c r="I55" s="99" t="s">
        <v>97</v>
      </c>
      <c r="J55" s="148" t="s">
        <v>80</v>
      </c>
      <c r="K55" s="46"/>
      <c r="L55" s="45"/>
      <c r="M55" s="47">
        <f>M52</f>
        <v>41549</v>
      </c>
      <c r="N55" s="47">
        <f>N52</f>
        <v>41550</v>
      </c>
      <c r="O55" s="47">
        <f t="shared" ref="O55" si="5">N55+1</f>
        <v>41551</v>
      </c>
      <c r="P55" s="47">
        <v>41558</v>
      </c>
      <c r="Q55" s="47" t="s">
        <v>20</v>
      </c>
      <c r="R55" s="47" t="s">
        <v>20</v>
      </c>
      <c r="S55" s="199" t="s">
        <v>135</v>
      </c>
      <c r="T55" s="47">
        <v>41562</v>
      </c>
      <c r="U55" s="48">
        <v>41743</v>
      </c>
      <c r="V55" s="208" t="s">
        <v>171</v>
      </c>
      <c r="W55" s="108"/>
      <c r="X55" s="109"/>
      <c r="Y55" s="110"/>
      <c r="Z55" s="111"/>
      <c r="AA55" s="112"/>
      <c r="AB55" s="112"/>
      <c r="AC55" s="112"/>
      <c r="AD55" s="113"/>
    </row>
    <row r="56" spans="2:30" x14ac:dyDescent="0.2">
      <c r="B56" s="218"/>
      <c r="C56" s="206"/>
      <c r="D56" s="200"/>
      <c r="E56" s="232"/>
      <c r="F56" s="50" t="s">
        <v>68</v>
      </c>
      <c r="G56" s="51"/>
      <c r="H56" s="187"/>
      <c r="I56" s="99"/>
      <c r="J56" s="100"/>
      <c r="K56" s="46"/>
      <c r="L56" s="45"/>
      <c r="M56" s="47"/>
      <c r="N56" s="48"/>
      <c r="O56" s="47"/>
      <c r="P56" s="47"/>
      <c r="Q56" s="47"/>
      <c r="R56" s="47"/>
      <c r="S56" s="200"/>
      <c r="T56" s="47"/>
      <c r="U56" s="48"/>
      <c r="V56" s="209"/>
      <c r="W56" s="108"/>
      <c r="X56" s="109"/>
      <c r="Y56" s="110"/>
      <c r="Z56" s="111"/>
      <c r="AA56" s="112"/>
      <c r="AB56" s="112"/>
      <c r="AC56" s="112"/>
      <c r="AD56" s="113"/>
    </row>
    <row r="57" spans="2:30" ht="13.5" thickBot="1" x14ac:dyDescent="0.25">
      <c r="B57" s="218"/>
      <c r="C57" s="207"/>
      <c r="D57" s="201"/>
      <c r="E57" s="232"/>
      <c r="F57" s="52" t="s">
        <v>69</v>
      </c>
      <c r="G57" s="53"/>
      <c r="H57" s="54"/>
      <c r="I57" s="54"/>
      <c r="J57" s="107"/>
      <c r="K57" s="107"/>
      <c r="L57" s="107"/>
      <c r="M57" s="147">
        <f>M55</f>
        <v>41549</v>
      </c>
      <c r="N57" s="147">
        <f>N55</f>
        <v>41550</v>
      </c>
      <c r="O57" s="147">
        <f t="shared" ref="O57:P57" si="6">O55</f>
        <v>41551</v>
      </c>
      <c r="P57" s="147">
        <f t="shared" si="6"/>
        <v>41558</v>
      </c>
      <c r="Q57" s="107" t="s">
        <v>20</v>
      </c>
      <c r="R57" s="107" t="s">
        <v>20</v>
      </c>
      <c r="S57" s="201"/>
      <c r="T57" s="147">
        <f t="shared" ref="T57" si="7">T55</f>
        <v>41562</v>
      </c>
      <c r="U57" s="147"/>
      <c r="V57" s="210"/>
      <c r="W57" s="108"/>
      <c r="X57" s="109"/>
      <c r="Y57" s="110"/>
      <c r="Z57" s="111"/>
      <c r="AA57" s="112"/>
      <c r="AB57" s="112"/>
      <c r="AC57" s="112"/>
      <c r="AD57" s="113"/>
    </row>
    <row r="58" spans="2:30" ht="12.75" customHeight="1" x14ac:dyDescent="0.2">
      <c r="B58" s="218"/>
      <c r="C58" s="205">
        <v>13</v>
      </c>
      <c r="D58" s="199" t="s">
        <v>136</v>
      </c>
      <c r="E58" s="232"/>
      <c r="F58" s="43" t="s">
        <v>62</v>
      </c>
      <c r="G58" s="92" t="s">
        <v>122</v>
      </c>
      <c r="H58" s="187" t="s">
        <v>84</v>
      </c>
      <c r="I58" s="99" t="s">
        <v>97</v>
      </c>
      <c r="J58" s="148" t="s">
        <v>80</v>
      </c>
      <c r="K58" s="46"/>
      <c r="L58" s="45"/>
      <c r="M58" s="47">
        <f>M55</f>
        <v>41549</v>
      </c>
      <c r="N58" s="47">
        <f>N55</f>
        <v>41550</v>
      </c>
      <c r="O58" s="47">
        <f t="shared" ref="O58" si="8">N58+1</f>
        <v>41551</v>
      </c>
      <c r="P58" s="47">
        <v>41558</v>
      </c>
      <c r="Q58" s="47" t="s">
        <v>20</v>
      </c>
      <c r="R58" s="47" t="s">
        <v>20</v>
      </c>
      <c r="S58" s="199" t="s">
        <v>136</v>
      </c>
      <c r="T58" s="47">
        <v>41562</v>
      </c>
      <c r="U58" s="48">
        <v>41743</v>
      </c>
      <c r="V58" s="208" t="s">
        <v>172</v>
      </c>
      <c r="W58" s="108"/>
      <c r="X58" s="109"/>
      <c r="Y58" s="110"/>
      <c r="Z58" s="111"/>
      <c r="AA58" s="112"/>
      <c r="AB58" s="112"/>
      <c r="AC58" s="112"/>
      <c r="AD58" s="113"/>
    </row>
    <row r="59" spans="2:30" x14ac:dyDescent="0.2">
      <c r="B59" s="218"/>
      <c r="C59" s="206"/>
      <c r="D59" s="200"/>
      <c r="E59" s="232"/>
      <c r="F59" s="50" t="s">
        <v>68</v>
      </c>
      <c r="G59" s="51"/>
      <c r="H59" s="187"/>
      <c r="I59" s="99"/>
      <c r="J59" s="100"/>
      <c r="K59" s="46"/>
      <c r="L59" s="45"/>
      <c r="M59" s="47"/>
      <c r="N59" s="48"/>
      <c r="O59" s="47"/>
      <c r="P59" s="47"/>
      <c r="Q59" s="47"/>
      <c r="R59" s="47"/>
      <c r="S59" s="200"/>
      <c r="T59" s="47"/>
      <c r="U59" s="48"/>
      <c r="V59" s="209"/>
      <c r="W59" s="108"/>
      <c r="X59" s="109"/>
      <c r="Y59" s="110"/>
      <c r="Z59" s="111"/>
      <c r="AA59" s="112"/>
      <c r="AB59" s="112"/>
      <c r="AC59" s="112"/>
      <c r="AD59" s="113"/>
    </row>
    <row r="60" spans="2:30" ht="13.5" thickBot="1" x14ac:dyDescent="0.25">
      <c r="B60" s="218"/>
      <c r="C60" s="207"/>
      <c r="D60" s="201"/>
      <c r="E60" s="232"/>
      <c r="F60" s="52" t="s">
        <v>69</v>
      </c>
      <c r="G60" s="53"/>
      <c r="H60" s="54"/>
      <c r="I60" s="54"/>
      <c r="J60" s="107"/>
      <c r="K60" s="107"/>
      <c r="L60" s="107"/>
      <c r="M60" s="147">
        <f>M58</f>
        <v>41549</v>
      </c>
      <c r="N60" s="147">
        <f>N58</f>
        <v>41550</v>
      </c>
      <c r="O60" s="147">
        <f t="shared" ref="O60:P60" si="9">O58</f>
        <v>41551</v>
      </c>
      <c r="P60" s="147">
        <f t="shared" si="9"/>
        <v>41558</v>
      </c>
      <c r="Q60" s="107" t="s">
        <v>20</v>
      </c>
      <c r="R60" s="107" t="s">
        <v>20</v>
      </c>
      <c r="S60" s="201"/>
      <c r="T60" s="147">
        <f t="shared" ref="T60" si="10">T58</f>
        <v>41562</v>
      </c>
      <c r="U60" s="147"/>
      <c r="V60" s="210"/>
      <c r="W60" s="108"/>
      <c r="X60" s="109"/>
      <c r="Y60" s="110"/>
      <c r="Z60" s="111"/>
      <c r="AA60" s="112"/>
      <c r="AB60" s="112"/>
      <c r="AC60" s="112"/>
      <c r="AD60" s="113"/>
    </row>
    <row r="61" spans="2:30" ht="12.75" customHeight="1" x14ac:dyDescent="0.2">
      <c r="B61" s="218"/>
      <c r="C61" s="205">
        <v>14</v>
      </c>
      <c r="D61" s="199" t="s">
        <v>137</v>
      </c>
      <c r="E61" s="232"/>
      <c r="F61" s="43" t="s">
        <v>62</v>
      </c>
      <c r="G61" s="92" t="s">
        <v>122</v>
      </c>
      <c r="H61" s="187" t="s">
        <v>84</v>
      </c>
      <c r="I61" s="99" t="s">
        <v>97</v>
      </c>
      <c r="J61" s="148" t="s">
        <v>80</v>
      </c>
      <c r="K61" s="46"/>
      <c r="L61" s="45"/>
      <c r="M61" s="47">
        <f>M58</f>
        <v>41549</v>
      </c>
      <c r="N61" s="47">
        <f>N58</f>
        <v>41550</v>
      </c>
      <c r="O61" s="47">
        <f t="shared" ref="O61" si="11">N61+1</f>
        <v>41551</v>
      </c>
      <c r="P61" s="47">
        <v>41558</v>
      </c>
      <c r="Q61" s="47" t="s">
        <v>20</v>
      </c>
      <c r="R61" s="47" t="s">
        <v>20</v>
      </c>
      <c r="S61" s="199" t="s">
        <v>137</v>
      </c>
      <c r="T61" s="47">
        <v>41562</v>
      </c>
      <c r="U61" s="48">
        <v>41743</v>
      </c>
      <c r="V61" s="208" t="s">
        <v>173</v>
      </c>
      <c r="W61" s="108"/>
      <c r="X61" s="109"/>
      <c r="Y61" s="110"/>
      <c r="Z61" s="111"/>
      <c r="AA61" s="112"/>
      <c r="AB61" s="112"/>
      <c r="AC61" s="112"/>
      <c r="AD61" s="113"/>
    </row>
    <row r="62" spans="2:30" x14ac:dyDescent="0.2">
      <c r="B62" s="218"/>
      <c r="C62" s="206"/>
      <c r="D62" s="200"/>
      <c r="E62" s="232"/>
      <c r="F62" s="50" t="s">
        <v>68</v>
      </c>
      <c r="G62" s="51"/>
      <c r="H62" s="187"/>
      <c r="I62" s="99"/>
      <c r="J62" s="100"/>
      <c r="K62" s="46"/>
      <c r="L62" s="45"/>
      <c r="M62" s="47"/>
      <c r="N62" s="48"/>
      <c r="O62" s="47"/>
      <c r="P62" s="47"/>
      <c r="Q62" s="47"/>
      <c r="R62" s="47"/>
      <c r="S62" s="200"/>
      <c r="T62" s="47"/>
      <c r="U62" s="48"/>
      <c r="V62" s="209"/>
      <c r="W62" s="108"/>
      <c r="X62" s="109"/>
      <c r="Y62" s="110"/>
      <c r="Z62" s="111"/>
      <c r="AA62" s="112"/>
      <c r="AB62" s="112"/>
      <c r="AC62" s="112"/>
      <c r="AD62" s="113"/>
    </row>
    <row r="63" spans="2:30" ht="13.5" thickBot="1" x14ac:dyDescent="0.25">
      <c r="B63" s="218"/>
      <c r="C63" s="207"/>
      <c r="D63" s="201"/>
      <c r="E63" s="232"/>
      <c r="F63" s="52" t="s">
        <v>69</v>
      </c>
      <c r="G63" s="53"/>
      <c r="H63" s="54"/>
      <c r="I63" s="54"/>
      <c r="J63" s="107"/>
      <c r="K63" s="107"/>
      <c r="L63" s="107"/>
      <c r="M63" s="147">
        <f>M61</f>
        <v>41549</v>
      </c>
      <c r="N63" s="147">
        <f>N61</f>
        <v>41550</v>
      </c>
      <c r="O63" s="147">
        <f t="shared" ref="O63:P63" si="12">O61</f>
        <v>41551</v>
      </c>
      <c r="P63" s="147">
        <f t="shared" si="12"/>
        <v>41558</v>
      </c>
      <c r="Q63" s="107" t="s">
        <v>20</v>
      </c>
      <c r="R63" s="107" t="s">
        <v>20</v>
      </c>
      <c r="S63" s="201"/>
      <c r="T63" s="147">
        <f t="shared" ref="T63" si="13">T61</f>
        <v>41562</v>
      </c>
      <c r="U63" s="147"/>
      <c r="V63" s="210"/>
      <c r="W63" s="108"/>
      <c r="X63" s="109"/>
      <c r="Y63" s="110"/>
      <c r="Z63" s="111"/>
      <c r="AA63" s="112"/>
      <c r="AB63" s="112"/>
      <c r="AC63" s="112"/>
      <c r="AD63" s="113"/>
    </row>
    <row r="64" spans="2:30" ht="12.75" customHeight="1" x14ac:dyDescent="0.2">
      <c r="B64" s="218"/>
      <c r="C64" s="205">
        <v>15</v>
      </c>
      <c r="D64" s="199" t="s">
        <v>138</v>
      </c>
      <c r="E64" s="232"/>
      <c r="F64" s="43" t="s">
        <v>62</v>
      </c>
      <c r="G64" s="92" t="s">
        <v>122</v>
      </c>
      <c r="H64" s="187" t="s">
        <v>84</v>
      </c>
      <c r="I64" s="99" t="s">
        <v>97</v>
      </c>
      <c r="J64" s="148" t="s">
        <v>80</v>
      </c>
      <c r="K64" s="46"/>
      <c r="L64" s="45"/>
      <c r="M64" s="47">
        <f>M61</f>
        <v>41549</v>
      </c>
      <c r="N64" s="47">
        <f>N61</f>
        <v>41550</v>
      </c>
      <c r="O64" s="47">
        <f t="shared" ref="O64" si="14">N64+1</f>
        <v>41551</v>
      </c>
      <c r="P64" s="47">
        <v>41558</v>
      </c>
      <c r="Q64" s="47" t="s">
        <v>20</v>
      </c>
      <c r="R64" s="47" t="s">
        <v>20</v>
      </c>
      <c r="S64" s="199" t="s">
        <v>138</v>
      </c>
      <c r="T64" s="47">
        <v>41562</v>
      </c>
      <c r="U64" s="48">
        <v>41743</v>
      </c>
      <c r="V64" s="208" t="s">
        <v>174</v>
      </c>
      <c r="W64" s="108"/>
      <c r="X64" s="109"/>
      <c r="Y64" s="110"/>
      <c r="Z64" s="111"/>
      <c r="AA64" s="112"/>
      <c r="AB64" s="112"/>
      <c r="AC64" s="112"/>
      <c r="AD64" s="113"/>
    </row>
    <row r="65" spans="2:30" x14ac:dyDescent="0.2">
      <c r="B65" s="218"/>
      <c r="C65" s="206"/>
      <c r="D65" s="200"/>
      <c r="E65" s="232"/>
      <c r="F65" s="50" t="s">
        <v>68</v>
      </c>
      <c r="G65" s="51"/>
      <c r="H65" s="187"/>
      <c r="I65" s="99"/>
      <c r="J65" s="100"/>
      <c r="K65" s="46"/>
      <c r="L65" s="45"/>
      <c r="M65" s="47"/>
      <c r="N65" s="48"/>
      <c r="O65" s="47"/>
      <c r="P65" s="47"/>
      <c r="Q65" s="47"/>
      <c r="R65" s="47"/>
      <c r="S65" s="200"/>
      <c r="T65" s="47"/>
      <c r="U65" s="48"/>
      <c r="V65" s="209"/>
      <c r="W65" s="108"/>
      <c r="X65" s="109"/>
      <c r="Y65" s="110"/>
      <c r="Z65" s="111"/>
      <c r="AA65" s="112"/>
      <c r="AB65" s="112"/>
      <c r="AC65" s="112"/>
      <c r="AD65" s="113"/>
    </row>
    <row r="66" spans="2:30" ht="13.5" thickBot="1" x14ac:dyDescent="0.25">
      <c r="B66" s="218"/>
      <c r="C66" s="207"/>
      <c r="D66" s="201"/>
      <c r="E66" s="232"/>
      <c r="F66" s="52" t="s">
        <v>69</v>
      </c>
      <c r="G66" s="53"/>
      <c r="H66" s="54"/>
      <c r="I66" s="54"/>
      <c r="J66" s="107"/>
      <c r="K66" s="107"/>
      <c r="L66" s="107"/>
      <c r="M66" s="147">
        <f>M64</f>
        <v>41549</v>
      </c>
      <c r="N66" s="147">
        <f>N64</f>
        <v>41550</v>
      </c>
      <c r="O66" s="147">
        <f t="shared" ref="O66:P66" si="15">O64</f>
        <v>41551</v>
      </c>
      <c r="P66" s="147">
        <f t="shared" si="15"/>
        <v>41558</v>
      </c>
      <c r="Q66" s="107" t="s">
        <v>20</v>
      </c>
      <c r="R66" s="107" t="s">
        <v>20</v>
      </c>
      <c r="S66" s="201"/>
      <c r="T66" s="147">
        <f t="shared" ref="T66" si="16">T64</f>
        <v>41562</v>
      </c>
      <c r="U66" s="147"/>
      <c r="V66" s="210"/>
      <c r="W66" s="108"/>
      <c r="X66" s="109"/>
      <c r="Y66" s="110"/>
      <c r="Z66" s="111"/>
      <c r="AA66" s="112"/>
      <c r="AB66" s="112"/>
      <c r="AC66" s="112"/>
      <c r="AD66" s="113"/>
    </row>
    <row r="67" spans="2:30" ht="12.75" customHeight="1" x14ac:dyDescent="0.2">
      <c r="B67" s="218"/>
      <c r="C67" s="205">
        <v>16</v>
      </c>
      <c r="D67" s="199" t="s">
        <v>139</v>
      </c>
      <c r="E67" s="232"/>
      <c r="F67" s="43" t="s">
        <v>62</v>
      </c>
      <c r="G67" s="92" t="s">
        <v>122</v>
      </c>
      <c r="H67" s="187" t="s">
        <v>84</v>
      </c>
      <c r="I67" s="99" t="s">
        <v>97</v>
      </c>
      <c r="J67" s="148" t="s">
        <v>80</v>
      </c>
      <c r="K67" s="46"/>
      <c r="L67" s="45"/>
      <c r="M67" s="47">
        <f>M64</f>
        <v>41549</v>
      </c>
      <c r="N67" s="47">
        <f>N64</f>
        <v>41550</v>
      </c>
      <c r="O67" s="47">
        <f t="shared" ref="O67" si="17">N67+1</f>
        <v>41551</v>
      </c>
      <c r="P67" s="47">
        <v>41558</v>
      </c>
      <c r="Q67" s="47" t="s">
        <v>20</v>
      </c>
      <c r="R67" s="47" t="s">
        <v>20</v>
      </c>
      <c r="S67" s="199" t="s">
        <v>139</v>
      </c>
      <c r="T67" s="47">
        <v>41562</v>
      </c>
      <c r="U67" s="48">
        <v>41743</v>
      </c>
      <c r="V67" s="208" t="s">
        <v>175</v>
      </c>
      <c r="W67" s="108"/>
      <c r="X67" s="109"/>
      <c r="Y67" s="110"/>
      <c r="Z67" s="111"/>
      <c r="AA67" s="112"/>
      <c r="AB67" s="112"/>
      <c r="AC67" s="112"/>
      <c r="AD67" s="113"/>
    </row>
    <row r="68" spans="2:30" x14ac:dyDescent="0.2">
      <c r="B68" s="218"/>
      <c r="C68" s="206"/>
      <c r="D68" s="200"/>
      <c r="E68" s="232"/>
      <c r="F68" s="50" t="s">
        <v>68</v>
      </c>
      <c r="G68" s="51"/>
      <c r="H68" s="187"/>
      <c r="I68" s="99"/>
      <c r="J68" s="100"/>
      <c r="K68" s="46"/>
      <c r="L68" s="45"/>
      <c r="M68" s="47"/>
      <c r="N68" s="48"/>
      <c r="O68" s="47"/>
      <c r="P68" s="47"/>
      <c r="Q68" s="47"/>
      <c r="R68" s="47"/>
      <c r="S68" s="200"/>
      <c r="T68" s="47"/>
      <c r="U68" s="48"/>
      <c r="V68" s="209"/>
      <c r="W68" s="108"/>
      <c r="X68" s="109"/>
      <c r="Y68" s="110"/>
      <c r="Z68" s="111"/>
      <c r="AA68" s="112"/>
      <c r="AB68" s="112"/>
      <c r="AC68" s="112"/>
      <c r="AD68" s="113"/>
    </row>
    <row r="69" spans="2:30" ht="13.5" thickBot="1" x14ac:dyDescent="0.25">
      <c r="B69" s="218"/>
      <c r="C69" s="207"/>
      <c r="D69" s="201"/>
      <c r="E69" s="232"/>
      <c r="F69" s="52" t="s">
        <v>69</v>
      </c>
      <c r="G69" s="53"/>
      <c r="H69" s="54"/>
      <c r="I69" s="54"/>
      <c r="J69" s="107"/>
      <c r="K69" s="107"/>
      <c r="L69" s="107"/>
      <c r="M69" s="147">
        <f>M67</f>
        <v>41549</v>
      </c>
      <c r="N69" s="147">
        <f>N67</f>
        <v>41550</v>
      </c>
      <c r="O69" s="147">
        <f t="shared" ref="O69:P69" si="18">O67</f>
        <v>41551</v>
      </c>
      <c r="P69" s="147">
        <f t="shared" si="18"/>
        <v>41558</v>
      </c>
      <c r="Q69" s="107" t="s">
        <v>20</v>
      </c>
      <c r="R69" s="107" t="s">
        <v>20</v>
      </c>
      <c r="S69" s="201"/>
      <c r="T69" s="147">
        <f t="shared" ref="T69" si="19">T67</f>
        <v>41562</v>
      </c>
      <c r="U69" s="147"/>
      <c r="V69" s="210"/>
      <c r="W69" s="108"/>
      <c r="X69" s="109"/>
      <c r="Y69" s="110"/>
      <c r="Z69" s="111"/>
      <c r="AA69" s="112"/>
      <c r="AB69" s="112"/>
      <c r="AC69" s="112"/>
      <c r="AD69" s="113"/>
    </row>
    <row r="70" spans="2:30" ht="12.75" customHeight="1" x14ac:dyDescent="0.2">
      <c r="B70" s="218"/>
      <c r="C70" s="205">
        <v>17</v>
      </c>
      <c r="D70" s="199" t="s">
        <v>140</v>
      </c>
      <c r="E70" s="232"/>
      <c r="F70" s="43" t="s">
        <v>62</v>
      </c>
      <c r="G70" s="92" t="s">
        <v>122</v>
      </c>
      <c r="H70" s="187" t="s">
        <v>84</v>
      </c>
      <c r="I70" s="99" t="s">
        <v>97</v>
      </c>
      <c r="J70" s="148" t="s">
        <v>80</v>
      </c>
      <c r="K70" s="46"/>
      <c r="L70" s="45"/>
      <c r="M70" s="47">
        <f>M67</f>
        <v>41549</v>
      </c>
      <c r="N70" s="47">
        <f>N67</f>
        <v>41550</v>
      </c>
      <c r="O70" s="47">
        <f t="shared" ref="O70" si="20">N70+1</f>
        <v>41551</v>
      </c>
      <c r="P70" s="47">
        <v>41558</v>
      </c>
      <c r="Q70" s="47" t="s">
        <v>20</v>
      </c>
      <c r="R70" s="47" t="s">
        <v>20</v>
      </c>
      <c r="S70" s="199" t="s">
        <v>140</v>
      </c>
      <c r="T70" s="47">
        <v>41562</v>
      </c>
      <c r="U70" s="48">
        <v>41743</v>
      </c>
      <c r="V70" s="208" t="s">
        <v>176</v>
      </c>
      <c r="W70" s="108"/>
      <c r="X70" s="109"/>
      <c r="Y70" s="110"/>
      <c r="Z70" s="111"/>
      <c r="AA70" s="112"/>
      <c r="AB70" s="112"/>
      <c r="AC70" s="112"/>
      <c r="AD70" s="113"/>
    </row>
    <row r="71" spans="2:30" x14ac:dyDescent="0.2">
      <c r="B71" s="218"/>
      <c r="C71" s="206"/>
      <c r="D71" s="200"/>
      <c r="E71" s="232"/>
      <c r="F71" s="50" t="s">
        <v>68</v>
      </c>
      <c r="G71" s="51"/>
      <c r="H71" s="187"/>
      <c r="I71" s="99"/>
      <c r="J71" s="100"/>
      <c r="K71" s="46"/>
      <c r="L71" s="45"/>
      <c r="M71" s="47"/>
      <c r="N71" s="48"/>
      <c r="O71" s="47"/>
      <c r="P71" s="47"/>
      <c r="Q71" s="47"/>
      <c r="R71" s="47"/>
      <c r="S71" s="200"/>
      <c r="T71" s="47"/>
      <c r="U71" s="48"/>
      <c r="V71" s="209"/>
      <c r="W71" s="108"/>
      <c r="X71" s="109"/>
      <c r="Y71" s="110"/>
      <c r="Z71" s="111"/>
      <c r="AA71" s="112"/>
      <c r="AB71" s="112"/>
      <c r="AC71" s="112"/>
      <c r="AD71" s="113"/>
    </row>
    <row r="72" spans="2:30" ht="13.5" thickBot="1" x14ac:dyDescent="0.25">
      <c r="B72" s="218"/>
      <c r="C72" s="207"/>
      <c r="D72" s="201"/>
      <c r="E72" s="232"/>
      <c r="F72" s="52" t="s">
        <v>69</v>
      </c>
      <c r="G72" s="53"/>
      <c r="H72" s="54"/>
      <c r="I72" s="54"/>
      <c r="J72" s="107"/>
      <c r="K72" s="107"/>
      <c r="L72" s="107"/>
      <c r="M72" s="147">
        <f>M70</f>
        <v>41549</v>
      </c>
      <c r="N72" s="147">
        <f>N70</f>
        <v>41550</v>
      </c>
      <c r="O72" s="147">
        <f t="shared" ref="O72:P72" si="21">O70</f>
        <v>41551</v>
      </c>
      <c r="P72" s="147">
        <f t="shared" si="21"/>
        <v>41558</v>
      </c>
      <c r="Q72" s="107" t="s">
        <v>20</v>
      </c>
      <c r="R72" s="107" t="s">
        <v>20</v>
      </c>
      <c r="S72" s="201"/>
      <c r="T72" s="147">
        <f t="shared" ref="T72" si="22">T70</f>
        <v>41562</v>
      </c>
      <c r="U72" s="147"/>
      <c r="V72" s="210"/>
      <c r="W72" s="108"/>
      <c r="X72" s="109"/>
      <c r="Y72" s="110"/>
      <c r="Z72" s="111"/>
      <c r="AA72" s="112"/>
      <c r="AB72" s="112"/>
      <c r="AC72" s="112"/>
      <c r="AD72" s="113"/>
    </row>
    <row r="73" spans="2:30" ht="12.75" customHeight="1" x14ac:dyDescent="0.2">
      <c r="B73" s="218"/>
      <c r="C73" s="205">
        <v>18</v>
      </c>
      <c r="D73" s="199" t="s">
        <v>141</v>
      </c>
      <c r="E73" s="232"/>
      <c r="F73" s="43" t="s">
        <v>62</v>
      </c>
      <c r="G73" s="92" t="s">
        <v>122</v>
      </c>
      <c r="H73" s="187" t="s">
        <v>84</v>
      </c>
      <c r="I73" s="99" t="s">
        <v>97</v>
      </c>
      <c r="J73" s="148" t="s">
        <v>80</v>
      </c>
      <c r="K73" s="46"/>
      <c r="L73" s="45"/>
      <c r="M73" s="47">
        <f>M70</f>
        <v>41549</v>
      </c>
      <c r="N73" s="47">
        <f>N70</f>
        <v>41550</v>
      </c>
      <c r="O73" s="47">
        <f t="shared" ref="O73" si="23">N73+1</f>
        <v>41551</v>
      </c>
      <c r="P73" s="47">
        <v>41558</v>
      </c>
      <c r="Q73" s="47" t="s">
        <v>20</v>
      </c>
      <c r="R73" s="47" t="s">
        <v>20</v>
      </c>
      <c r="S73" s="199" t="s">
        <v>141</v>
      </c>
      <c r="T73" s="47">
        <v>41562</v>
      </c>
      <c r="U73" s="48">
        <v>41743</v>
      </c>
      <c r="V73" s="208" t="s">
        <v>177</v>
      </c>
      <c r="W73" s="108"/>
      <c r="X73" s="109"/>
      <c r="Y73" s="110"/>
      <c r="Z73" s="111"/>
      <c r="AA73" s="112"/>
      <c r="AB73" s="112"/>
      <c r="AC73" s="112"/>
      <c r="AD73" s="113"/>
    </row>
    <row r="74" spans="2:30" x14ac:dyDescent="0.2">
      <c r="B74" s="218"/>
      <c r="C74" s="206"/>
      <c r="D74" s="200"/>
      <c r="E74" s="232"/>
      <c r="F74" s="50" t="s">
        <v>68</v>
      </c>
      <c r="G74" s="51"/>
      <c r="H74" s="187"/>
      <c r="I74" s="99"/>
      <c r="J74" s="100"/>
      <c r="K74" s="46"/>
      <c r="L74" s="45"/>
      <c r="M74" s="47"/>
      <c r="N74" s="48"/>
      <c r="O74" s="47"/>
      <c r="P74" s="47"/>
      <c r="Q74" s="47"/>
      <c r="R74" s="47"/>
      <c r="S74" s="200"/>
      <c r="T74" s="47"/>
      <c r="U74" s="48"/>
      <c r="V74" s="209"/>
      <c r="W74" s="108"/>
      <c r="X74" s="109"/>
      <c r="Y74" s="110"/>
      <c r="Z74" s="111"/>
      <c r="AA74" s="112"/>
      <c r="AB74" s="112"/>
      <c r="AC74" s="112"/>
      <c r="AD74" s="113"/>
    </row>
    <row r="75" spans="2:30" ht="13.5" thickBot="1" x14ac:dyDescent="0.25">
      <c r="B75" s="218"/>
      <c r="C75" s="207"/>
      <c r="D75" s="201"/>
      <c r="E75" s="233"/>
      <c r="F75" s="52" t="s">
        <v>69</v>
      </c>
      <c r="G75" s="53"/>
      <c r="H75" s="54"/>
      <c r="I75" s="54"/>
      <c r="J75" s="107"/>
      <c r="K75" s="107"/>
      <c r="L75" s="107"/>
      <c r="M75" s="147">
        <f>M73</f>
        <v>41549</v>
      </c>
      <c r="N75" s="147">
        <f>N73</f>
        <v>41550</v>
      </c>
      <c r="O75" s="147">
        <f t="shared" ref="O75:P75" si="24">O73</f>
        <v>41551</v>
      </c>
      <c r="P75" s="147">
        <f t="shared" si="24"/>
        <v>41558</v>
      </c>
      <c r="Q75" s="107" t="s">
        <v>20</v>
      </c>
      <c r="R75" s="107" t="s">
        <v>20</v>
      </c>
      <c r="S75" s="201"/>
      <c r="T75" s="147">
        <f t="shared" ref="T75" si="25">T73</f>
        <v>41562</v>
      </c>
      <c r="U75" s="147"/>
      <c r="V75" s="210"/>
      <c r="W75" s="108"/>
      <c r="X75" s="109"/>
      <c r="Y75" s="110"/>
      <c r="Z75" s="111"/>
      <c r="AA75" s="112"/>
      <c r="AB75" s="112"/>
      <c r="AC75" s="112"/>
      <c r="AD75" s="113"/>
    </row>
    <row r="76" spans="2:30" x14ac:dyDescent="0.2">
      <c r="B76" s="218"/>
      <c r="C76" s="205">
        <v>19</v>
      </c>
      <c r="D76" s="199" t="s">
        <v>142</v>
      </c>
      <c r="E76" s="199" t="s">
        <v>144</v>
      </c>
      <c r="F76" s="43" t="s">
        <v>62</v>
      </c>
      <c r="G76" s="92" t="s">
        <v>122</v>
      </c>
      <c r="H76" s="187" t="s">
        <v>84</v>
      </c>
      <c r="I76" s="99" t="s">
        <v>97</v>
      </c>
      <c r="J76" s="148" t="s">
        <v>80</v>
      </c>
      <c r="K76" s="46"/>
      <c r="L76" s="45"/>
      <c r="M76" s="47">
        <v>41527</v>
      </c>
      <c r="N76" s="47">
        <v>41527</v>
      </c>
      <c r="O76" s="47">
        <v>41530</v>
      </c>
      <c r="P76" s="47">
        <v>41544</v>
      </c>
      <c r="Q76" s="47" t="s">
        <v>20</v>
      </c>
      <c r="R76" s="47" t="s">
        <v>20</v>
      </c>
      <c r="S76" s="199" t="s">
        <v>142</v>
      </c>
      <c r="T76" s="47">
        <v>41562</v>
      </c>
      <c r="U76" s="48">
        <v>41743</v>
      </c>
      <c r="V76" s="208" t="s">
        <v>178</v>
      </c>
      <c r="W76" s="108"/>
      <c r="X76" s="109"/>
      <c r="Y76" s="110"/>
      <c r="Z76" s="111"/>
      <c r="AA76" s="112"/>
      <c r="AB76" s="112"/>
      <c r="AC76" s="112"/>
      <c r="AD76" s="113"/>
    </row>
    <row r="77" spans="2:30" x14ac:dyDescent="0.2">
      <c r="B77" s="218"/>
      <c r="C77" s="206"/>
      <c r="D77" s="200"/>
      <c r="E77" s="200"/>
      <c r="F77" s="50" t="s">
        <v>68</v>
      </c>
      <c r="G77" s="51"/>
      <c r="H77" s="187"/>
      <c r="I77" s="99"/>
      <c r="J77" s="100"/>
      <c r="K77" s="46"/>
      <c r="L77" s="45"/>
      <c r="M77" s="47"/>
      <c r="N77" s="48"/>
      <c r="O77" s="47"/>
      <c r="P77" s="47"/>
      <c r="Q77" s="47"/>
      <c r="R77" s="47"/>
      <c r="S77" s="200"/>
      <c r="T77" s="47"/>
      <c r="U77" s="48"/>
      <c r="V77" s="209"/>
      <c r="W77" s="108"/>
      <c r="X77" s="109"/>
      <c r="Y77" s="110"/>
      <c r="Z77" s="111"/>
      <c r="AA77" s="112"/>
      <c r="AB77" s="112"/>
      <c r="AC77" s="112"/>
      <c r="AD77" s="113"/>
    </row>
    <row r="78" spans="2:30" ht="13.5" thickBot="1" x14ac:dyDescent="0.25">
      <c r="B78" s="218"/>
      <c r="C78" s="207"/>
      <c r="D78" s="201"/>
      <c r="E78" s="201"/>
      <c r="F78" s="52" t="s">
        <v>69</v>
      </c>
      <c r="G78" s="53"/>
      <c r="H78" s="54"/>
      <c r="I78" s="54"/>
      <c r="J78" s="107"/>
      <c r="K78" s="107"/>
      <c r="L78" s="107"/>
      <c r="M78" s="147">
        <f>M76</f>
        <v>41527</v>
      </c>
      <c r="N78" s="147">
        <f>N76</f>
        <v>41527</v>
      </c>
      <c r="O78" s="147">
        <f>O76</f>
        <v>41530</v>
      </c>
      <c r="P78" s="147">
        <f>P76</f>
        <v>41544</v>
      </c>
      <c r="Q78" s="107" t="s">
        <v>20</v>
      </c>
      <c r="R78" s="107" t="s">
        <v>20</v>
      </c>
      <c r="S78" s="201"/>
      <c r="T78" s="147">
        <f t="shared" ref="T78" si="26">T76</f>
        <v>41562</v>
      </c>
      <c r="U78" s="147"/>
      <c r="V78" s="210"/>
      <c r="W78" s="108"/>
      <c r="X78" s="109"/>
      <c r="Y78" s="110"/>
      <c r="Z78" s="111"/>
      <c r="AA78" s="112"/>
      <c r="AB78" s="112"/>
      <c r="AC78" s="112"/>
      <c r="AD78" s="113"/>
    </row>
    <row r="79" spans="2:30" x14ac:dyDescent="0.2">
      <c r="B79" s="218"/>
      <c r="C79" s="205">
        <v>19</v>
      </c>
      <c r="D79" s="199" t="s">
        <v>143</v>
      </c>
      <c r="E79" s="199" t="s">
        <v>144</v>
      </c>
      <c r="F79" s="43" t="s">
        <v>62</v>
      </c>
      <c r="G79" s="92" t="s">
        <v>122</v>
      </c>
      <c r="H79" s="187" t="s">
        <v>84</v>
      </c>
      <c r="I79" s="99" t="s">
        <v>97</v>
      </c>
      <c r="J79" s="148" t="s">
        <v>80</v>
      </c>
      <c r="K79" s="46"/>
      <c r="L79" s="45"/>
      <c r="M79" s="47">
        <v>41527</v>
      </c>
      <c r="N79" s="47">
        <v>41527</v>
      </c>
      <c r="O79" s="47">
        <v>41530</v>
      </c>
      <c r="P79" s="47">
        <v>41544</v>
      </c>
      <c r="Q79" s="47" t="s">
        <v>20</v>
      </c>
      <c r="R79" s="47" t="s">
        <v>20</v>
      </c>
      <c r="S79" s="199" t="s">
        <v>143</v>
      </c>
      <c r="T79" s="47">
        <v>41562</v>
      </c>
      <c r="U79" s="48">
        <v>41743</v>
      </c>
      <c r="V79" s="208" t="s">
        <v>179</v>
      </c>
      <c r="W79" s="108"/>
      <c r="X79" s="109"/>
      <c r="Y79" s="110"/>
      <c r="Z79" s="111"/>
      <c r="AA79" s="112"/>
      <c r="AB79" s="112"/>
      <c r="AC79" s="112"/>
      <c r="AD79" s="113"/>
    </row>
    <row r="80" spans="2:30" x14ac:dyDescent="0.2">
      <c r="B80" s="218"/>
      <c r="C80" s="206"/>
      <c r="D80" s="200"/>
      <c r="E80" s="200"/>
      <c r="F80" s="50" t="s">
        <v>68</v>
      </c>
      <c r="G80" s="51"/>
      <c r="H80" s="187"/>
      <c r="I80" s="99"/>
      <c r="J80" s="100"/>
      <c r="K80" s="46"/>
      <c r="L80" s="45"/>
      <c r="M80" s="47"/>
      <c r="N80" s="48"/>
      <c r="O80" s="47"/>
      <c r="P80" s="47"/>
      <c r="Q80" s="47"/>
      <c r="R80" s="47"/>
      <c r="S80" s="200"/>
      <c r="T80" s="47"/>
      <c r="U80" s="48"/>
      <c r="V80" s="209"/>
      <c r="W80" s="108"/>
      <c r="X80" s="109"/>
      <c r="Y80" s="110"/>
      <c r="Z80" s="111"/>
      <c r="AA80" s="112"/>
      <c r="AB80" s="112"/>
      <c r="AC80" s="112"/>
      <c r="AD80" s="113"/>
    </row>
    <row r="81" spans="2:30" ht="13.5" thickBot="1" x14ac:dyDescent="0.25">
      <c r="B81" s="218"/>
      <c r="C81" s="207"/>
      <c r="D81" s="201"/>
      <c r="E81" s="201"/>
      <c r="F81" s="52" t="s">
        <v>69</v>
      </c>
      <c r="G81" s="53"/>
      <c r="H81" s="54"/>
      <c r="I81" s="54"/>
      <c r="J81" s="107"/>
      <c r="K81" s="107"/>
      <c r="L81" s="107"/>
      <c r="M81" s="147">
        <f t="shared" ref="M81:P81" si="27">M79</f>
        <v>41527</v>
      </c>
      <c r="N81" s="147">
        <f t="shared" si="27"/>
        <v>41527</v>
      </c>
      <c r="O81" s="147">
        <f t="shared" si="27"/>
        <v>41530</v>
      </c>
      <c r="P81" s="147">
        <f t="shared" si="27"/>
        <v>41544</v>
      </c>
      <c r="Q81" s="107" t="s">
        <v>20</v>
      </c>
      <c r="R81" s="107" t="s">
        <v>20</v>
      </c>
      <c r="S81" s="201"/>
      <c r="T81" s="147">
        <f t="shared" ref="T81" si="28">T79</f>
        <v>41562</v>
      </c>
      <c r="U81" s="147"/>
      <c r="V81" s="210"/>
      <c r="W81" s="108"/>
      <c r="X81" s="109"/>
      <c r="Y81" s="110"/>
      <c r="Z81" s="111"/>
      <c r="AA81" s="112"/>
      <c r="AB81" s="112"/>
      <c r="AC81" s="112"/>
      <c r="AD81" s="113"/>
    </row>
    <row r="82" spans="2:30" ht="12.75" customHeight="1" x14ac:dyDescent="0.2">
      <c r="B82" s="218"/>
      <c r="C82" s="205">
        <v>20</v>
      </c>
      <c r="D82" s="199" t="s">
        <v>145</v>
      </c>
      <c r="E82" s="199" t="s">
        <v>147</v>
      </c>
      <c r="F82" s="43" t="s">
        <v>62</v>
      </c>
      <c r="G82" s="92" t="s">
        <v>122</v>
      </c>
      <c r="H82" s="187" t="s">
        <v>84</v>
      </c>
      <c r="I82" s="99" t="s">
        <v>97</v>
      </c>
      <c r="J82" s="148" t="s">
        <v>80</v>
      </c>
      <c r="K82" s="46"/>
      <c r="L82" s="45"/>
      <c r="M82" s="47">
        <v>41527</v>
      </c>
      <c r="N82" s="47">
        <v>41527</v>
      </c>
      <c r="O82" s="47">
        <v>41530</v>
      </c>
      <c r="P82" s="47">
        <v>41544</v>
      </c>
      <c r="Q82" s="47" t="s">
        <v>20</v>
      </c>
      <c r="R82" s="47" t="s">
        <v>20</v>
      </c>
      <c r="S82" s="199" t="s">
        <v>145</v>
      </c>
      <c r="T82" s="47">
        <v>41562</v>
      </c>
      <c r="U82" s="48">
        <v>41743</v>
      </c>
      <c r="V82" s="208" t="s">
        <v>181</v>
      </c>
      <c r="W82" s="108"/>
      <c r="X82" s="109"/>
      <c r="Y82" s="110"/>
      <c r="Z82" s="111"/>
      <c r="AA82" s="112"/>
      <c r="AB82" s="112"/>
      <c r="AC82" s="112"/>
      <c r="AD82" s="113"/>
    </row>
    <row r="83" spans="2:30" x14ac:dyDescent="0.2">
      <c r="B83" s="218"/>
      <c r="C83" s="206"/>
      <c r="D83" s="200"/>
      <c r="E83" s="200"/>
      <c r="F83" s="50" t="s">
        <v>68</v>
      </c>
      <c r="G83" s="51"/>
      <c r="H83" s="187"/>
      <c r="I83" s="99"/>
      <c r="J83" s="100"/>
      <c r="K83" s="46"/>
      <c r="L83" s="45"/>
      <c r="M83" s="47"/>
      <c r="N83" s="48"/>
      <c r="O83" s="47"/>
      <c r="P83" s="47"/>
      <c r="Q83" s="47"/>
      <c r="R83" s="47"/>
      <c r="S83" s="200"/>
      <c r="T83" s="47"/>
      <c r="U83" s="48"/>
      <c r="V83" s="209"/>
      <c r="W83" s="108"/>
      <c r="X83" s="109"/>
      <c r="Y83" s="110"/>
      <c r="Z83" s="111"/>
      <c r="AA83" s="112"/>
      <c r="AB83" s="112"/>
      <c r="AC83" s="112"/>
      <c r="AD83" s="113"/>
    </row>
    <row r="84" spans="2:30" ht="13.5" thickBot="1" x14ac:dyDescent="0.25">
      <c r="B84" s="218"/>
      <c r="C84" s="207"/>
      <c r="D84" s="201"/>
      <c r="E84" s="201"/>
      <c r="F84" s="52" t="s">
        <v>69</v>
      </c>
      <c r="G84" s="53"/>
      <c r="H84" s="54"/>
      <c r="I84" s="54"/>
      <c r="J84" s="107"/>
      <c r="K84" s="107"/>
      <c r="L84" s="107"/>
      <c r="M84" s="147">
        <f t="shared" ref="M84:P84" si="29">M82</f>
        <v>41527</v>
      </c>
      <c r="N84" s="147">
        <f t="shared" si="29"/>
        <v>41527</v>
      </c>
      <c r="O84" s="147">
        <f t="shared" si="29"/>
        <v>41530</v>
      </c>
      <c r="P84" s="147">
        <f t="shared" si="29"/>
        <v>41544</v>
      </c>
      <c r="Q84" s="107" t="s">
        <v>20</v>
      </c>
      <c r="R84" s="107" t="s">
        <v>20</v>
      </c>
      <c r="S84" s="201"/>
      <c r="T84" s="147">
        <f t="shared" ref="T84" si="30">T82</f>
        <v>41562</v>
      </c>
      <c r="U84" s="147"/>
      <c r="V84" s="210"/>
      <c r="W84" s="108"/>
      <c r="X84" s="109"/>
      <c r="Y84" s="110"/>
      <c r="Z84" s="111"/>
      <c r="AA84" s="112"/>
      <c r="AB84" s="112"/>
      <c r="AC84" s="112"/>
      <c r="AD84" s="113"/>
    </row>
    <row r="85" spans="2:30" x14ac:dyDescent="0.2">
      <c r="B85" s="218"/>
      <c r="C85" s="205">
        <v>20</v>
      </c>
      <c r="D85" s="199" t="s">
        <v>146</v>
      </c>
      <c r="E85" s="199" t="s">
        <v>147</v>
      </c>
      <c r="F85" s="43" t="s">
        <v>62</v>
      </c>
      <c r="G85" s="92" t="s">
        <v>122</v>
      </c>
      <c r="H85" s="187" t="s">
        <v>84</v>
      </c>
      <c r="I85" s="99" t="s">
        <v>97</v>
      </c>
      <c r="J85" s="148" t="s">
        <v>80</v>
      </c>
      <c r="K85" s="46"/>
      <c r="L85" s="45"/>
      <c r="M85" s="47">
        <v>41527</v>
      </c>
      <c r="N85" s="47">
        <v>41527</v>
      </c>
      <c r="O85" s="47">
        <v>41530</v>
      </c>
      <c r="P85" s="47">
        <v>41544</v>
      </c>
      <c r="Q85" s="47" t="s">
        <v>20</v>
      </c>
      <c r="R85" s="47" t="s">
        <v>20</v>
      </c>
      <c r="S85" s="199" t="s">
        <v>146</v>
      </c>
      <c r="T85" s="47">
        <v>41562</v>
      </c>
      <c r="U85" s="48">
        <v>41743</v>
      </c>
      <c r="V85" s="208" t="s">
        <v>180</v>
      </c>
      <c r="W85" s="108"/>
      <c r="X85" s="109"/>
      <c r="Y85" s="110"/>
      <c r="Z85" s="111"/>
      <c r="AA85" s="112"/>
      <c r="AB85" s="112"/>
      <c r="AC85" s="112"/>
      <c r="AD85" s="113"/>
    </row>
    <row r="86" spans="2:30" x14ac:dyDescent="0.2">
      <c r="B86" s="218"/>
      <c r="C86" s="206"/>
      <c r="D86" s="200"/>
      <c r="E86" s="200"/>
      <c r="F86" s="50" t="s">
        <v>68</v>
      </c>
      <c r="G86" s="51"/>
      <c r="H86" s="187"/>
      <c r="I86" s="99"/>
      <c r="J86" s="100"/>
      <c r="K86" s="46"/>
      <c r="L86" s="45"/>
      <c r="M86" s="47"/>
      <c r="N86" s="48"/>
      <c r="O86" s="47"/>
      <c r="P86" s="47"/>
      <c r="Q86" s="47"/>
      <c r="R86" s="47"/>
      <c r="S86" s="200"/>
      <c r="T86" s="47"/>
      <c r="U86" s="48"/>
      <c r="V86" s="209"/>
      <c r="W86" s="108"/>
      <c r="X86" s="109"/>
      <c r="Y86" s="110"/>
      <c r="Z86" s="111"/>
      <c r="AA86" s="112"/>
      <c r="AB86" s="112"/>
      <c r="AC86" s="112"/>
      <c r="AD86" s="113"/>
    </row>
    <row r="87" spans="2:30" ht="13.5" thickBot="1" x14ac:dyDescent="0.25">
      <c r="B87" s="218"/>
      <c r="C87" s="207"/>
      <c r="D87" s="201"/>
      <c r="E87" s="201"/>
      <c r="F87" s="52" t="s">
        <v>69</v>
      </c>
      <c r="G87" s="53"/>
      <c r="H87" s="54"/>
      <c r="I87" s="54"/>
      <c r="J87" s="107"/>
      <c r="K87" s="107"/>
      <c r="L87" s="107"/>
      <c r="M87" s="147">
        <f t="shared" ref="M87:P87" si="31">M85</f>
        <v>41527</v>
      </c>
      <c r="N87" s="147">
        <f t="shared" si="31"/>
        <v>41527</v>
      </c>
      <c r="O87" s="147">
        <f t="shared" si="31"/>
        <v>41530</v>
      </c>
      <c r="P87" s="147">
        <f t="shared" si="31"/>
        <v>41544</v>
      </c>
      <c r="Q87" s="107" t="s">
        <v>20</v>
      </c>
      <c r="R87" s="107" t="s">
        <v>20</v>
      </c>
      <c r="S87" s="201"/>
      <c r="T87" s="147">
        <f t="shared" ref="T87" si="32">T85</f>
        <v>41562</v>
      </c>
      <c r="U87" s="147"/>
      <c r="V87" s="210"/>
      <c r="W87" s="108"/>
      <c r="X87" s="109"/>
      <c r="Y87" s="110"/>
      <c r="Z87" s="111"/>
      <c r="AA87" s="112"/>
      <c r="AB87" s="112"/>
      <c r="AC87" s="112"/>
      <c r="AD87" s="113"/>
    </row>
    <row r="88" spans="2:30" x14ac:dyDescent="0.2">
      <c r="B88" s="218"/>
      <c r="C88" s="205">
        <v>21</v>
      </c>
      <c r="D88" s="199" t="s">
        <v>148</v>
      </c>
      <c r="E88" s="199" t="s">
        <v>120</v>
      </c>
      <c r="F88" s="43" t="s">
        <v>62</v>
      </c>
      <c r="G88" s="92" t="s">
        <v>122</v>
      </c>
      <c r="H88" s="187" t="s">
        <v>84</v>
      </c>
      <c r="I88" s="99" t="s">
        <v>97</v>
      </c>
      <c r="J88" s="148" t="s">
        <v>80</v>
      </c>
      <c r="K88" s="46"/>
      <c r="L88" s="45"/>
      <c r="M88" s="47">
        <v>41535</v>
      </c>
      <c r="N88" s="47">
        <v>41535</v>
      </c>
      <c r="O88" s="47">
        <v>41537</v>
      </c>
      <c r="P88" s="47">
        <v>41547</v>
      </c>
      <c r="Q88" s="47" t="s">
        <v>20</v>
      </c>
      <c r="R88" s="47" t="s">
        <v>20</v>
      </c>
      <c r="S88" s="199" t="s">
        <v>148</v>
      </c>
      <c r="T88" s="47">
        <v>41562</v>
      </c>
      <c r="U88" s="48">
        <v>41743</v>
      </c>
      <c r="V88" s="208" t="s">
        <v>183</v>
      </c>
      <c r="W88" s="108"/>
      <c r="X88" s="109"/>
      <c r="Y88" s="110"/>
      <c r="Z88" s="111"/>
      <c r="AA88" s="112"/>
      <c r="AB88" s="112"/>
      <c r="AC88" s="112"/>
      <c r="AD88" s="113"/>
    </row>
    <row r="89" spans="2:30" x14ac:dyDescent="0.2">
      <c r="B89" s="218"/>
      <c r="C89" s="206"/>
      <c r="D89" s="200"/>
      <c r="E89" s="200"/>
      <c r="F89" s="50" t="s">
        <v>68</v>
      </c>
      <c r="G89" s="51"/>
      <c r="H89" s="187"/>
      <c r="I89" s="99"/>
      <c r="J89" s="100"/>
      <c r="K89" s="46"/>
      <c r="L89" s="45"/>
      <c r="M89" s="47"/>
      <c r="N89" s="48"/>
      <c r="O89" s="47"/>
      <c r="P89" s="47"/>
      <c r="Q89" s="47"/>
      <c r="R89" s="47"/>
      <c r="S89" s="200"/>
      <c r="T89" s="47"/>
      <c r="U89" s="48"/>
      <c r="V89" s="209"/>
      <c r="W89" s="108"/>
      <c r="X89" s="109"/>
      <c r="Y89" s="110"/>
      <c r="Z89" s="111"/>
      <c r="AA89" s="112"/>
      <c r="AB89" s="112"/>
      <c r="AC89" s="112"/>
      <c r="AD89" s="113"/>
    </row>
    <row r="90" spans="2:30" ht="13.5" thickBot="1" x14ac:dyDescent="0.25">
      <c r="B90" s="218"/>
      <c r="C90" s="207"/>
      <c r="D90" s="201"/>
      <c r="E90" s="201"/>
      <c r="F90" s="52" t="s">
        <v>69</v>
      </c>
      <c r="G90" s="53"/>
      <c r="H90" s="54"/>
      <c r="I90" s="54"/>
      <c r="J90" s="107"/>
      <c r="K90" s="107"/>
      <c r="L90" s="107"/>
      <c r="M90" s="147">
        <f>M88</f>
        <v>41535</v>
      </c>
      <c r="N90" s="147">
        <f>N88</f>
        <v>41535</v>
      </c>
      <c r="O90" s="147">
        <f>O88</f>
        <v>41537</v>
      </c>
      <c r="P90" s="147">
        <f>P88</f>
        <v>41547</v>
      </c>
      <c r="Q90" s="107" t="s">
        <v>20</v>
      </c>
      <c r="R90" s="107" t="s">
        <v>20</v>
      </c>
      <c r="S90" s="201"/>
      <c r="T90" s="147">
        <f t="shared" ref="T90" si="33">T88</f>
        <v>41562</v>
      </c>
      <c r="U90" s="147"/>
      <c r="V90" s="210"/>
      <c r="W90" s="108"/>
      <c r="X90" s="109"/>
      <c r="Y90" s="110"/>
      <c r="Z90" s="111"/>
      <c r="AA90" s="112"/>
      <c r="AB90" s="112"/>
      <c r="AC90" s="112"/>
      <c r="AD90" s="113"/>
    </row>
    <row r="91" spans="2:30" x14ac:dyDescent="0.2">
      <c r="B91" s="218"/>
      <c r="C91" s="205">
        <v>21</v>
      </c>
      <c r="D91" s="199" t="s">
        <v>149</v>
      </c>
      <c r="E91" s="199" t="s">
        <v>120</v>
      </c>
      <c r="F91" s="43" t="s">
        <v>62</v>
      </c>
      <c r="G91" s="92" t="s">
        <v>122</v>
      </c>
      <c r="H91" s="187" t="s">
        <v>84</v>
      </c>
      <c r="I91" s="99" t="s">
        <v>97</v>
      </c>
      <c r="J91" s="148" t="s">
        <v>80</v>
      </c>
      <c r="K91" s="46"/>
      <c r="L91" s="45"/>
      <c r="M91" s="47">
        <v>41535</v>
      </c>
      <c r="N91" s="47">
        <v>41535</v>
      </c>
      <c r="O91" s="47">
        <v>41537</v>
      </c>
      <c r="P91" s="47">
        <v>41547</v>
      </c>
      <c r="Q91" s="47" t="s">
        <v>20</v>
      </c>
      <c r="R91" s="47" t="s">
        <v>20</v>
      </c>
      <c r="S91" s="199" t="s">
        <v>149</v>
      </c>
      <c r="T91" s="47">
        <v>41562</v>
      </c>
      <c r="U91" s="48">
        <v>41743</v>
      </c>
      <c r="V91" s="208" t="s">
        <v>182</v>
      </c>
      <c r="W91" s="108"/>
      <c r="X91" s="109"/>
      <c r="Y91" s="110"/>
      <c r="Z91" s="111"/>
      <c r="AA91" s="112"/>
      <c r="AB91" s="112"/>
      <c r="AC91" s="112"/>
      <c r="AD91" s="113"/>
    </row>
    <row r="92" spans="2:30" x14ac:dyDescent="0.2">
      <c r="B92" s="218"/>
      <c r="C92" s="206"/>
      <c r="D92" s="200"/>
      <c r="E92" s="200"/>
      <c r="F92" s="50" t="s">
        <v>68</v>
      </c>
      <c r="G92" s="51"/>
      <c r="H92" s="187"/>
      <c r="I92" s="99"/>
      <c r="J92" s="100"/>
      <c r="K92" s="46"/>
      <c r="L92" s="45"/>
      <c r="M92" s="47"/>
      <c r="N92" s="48"/>
      <c r="O92" s="47"/>
      <c r="P92" s="47"/>
      <c r="Q92" s="47"/>
      <c r="R92" s="47"/>
      <c r="S92" s="200"/>
      <c r="T92" s="47"/>
      <c r="U92" s="48"/>
      <c r="V92" s="209"/>
      <c r="W92" s="108"/>
      <c r="X92" s="109"/>
      <c r="Y92" s="110"/>
      <c r="Z92" s="111"/>
      <c r="AA92" s="112"/>
      <c r="AB92" s="112"/>
      <c r="AC92" s="112"/>
      <c r="AD92" s="113"/>
    </row>
    <row r="93" spans="2:30" ht="13.5" thickBot="1" x14ac:dyDescent="0.25">
      <c r="B93" s="218"/>
      <c r="C93" s="207"/>
      <c r="D93" s="201"/>
      <c r="E93" s="201"/>
      <c r="F93" s="52" t="s">
        <v>69</v>
      </c>
      <c r="G93" s="53"/>
      <c r="H93" s="54"/>
      <c r="I93" s="54"/>
      <c r="J93" s="107"/>
      <c r="K93" s="107"/>
      <c r="L93" s="107"/>
      <c r="M93" s="147">
        <f>M91</f>
        <v>41535</v>
      </c>
      <c r="N93" s="147">
        <f>N91</f>
        <v>41535</v>
      </c>
      <c r="O93" s="147">
        <f>O91</f>
        <v>41537</v>
      </c>
      <c r="P93" s="147">
        <f>P91</f>
        <v>41547</v>
      </c>
      <c r="Q93" s="107" t="s">
        <v>20</v>
      </c>
      <c r="R93" s="107" t="s">
        <v>20</v>
      </c>
      <c r="S93" s="201"/>
      <c r="T93" s="147">
        <f t="shared" ref="T93" si="34">T91</f>
        <v>41562</v>
      </c>
      <c r="U93" s="147"/>
      <c r="V93" s="210"/>
      <c r="W93" s="108"/>
      <c r="X93" s="109"/>
      <c r="Y93" s="110"/>
      <c r="Z93" s="111"/>
      <c r="AA93" s="112"/>
      <c r="AB93" s="112"/>
      <c r="AC93" s="112"/>
      <c r="AD93" s="113"/>
    </row>
    <row r="94" spans="2:30" x14ac:dyDescent="0.2">
      <c r="B94" s="218"/>
      <c r="C94" s="205">
        <v>22</v>
      </c>
      <c r="D94" s="199" t="s">
        <v>150</v>
      </c>
      <c r="E94" s="199" t="s">
        <v>121</v>
      </c>
      <c r="F94" s="43" t="s">
        <v>62</v>
      </c>
      <c r="G94" s="92" t="s">
        <v>122</v>
      </c>
      <c r="H94" s="187" t="s">
        <v>84</v>
      </c>
      <c r="I94" s="99" t="s">
        <v>97</v>
      </c>
      <c r="J94" s="148" t="s">
        <v>80</v>
      </c>
      <c r="K94" s="46"/>
      <c r="L94" s="45"/>
      <c r="M94" s="47">
        <v>41527</v>
      </c>
      <c r="N94" s="47">
        <v>41527</v>
      </c>
      <c r="O94" s="47">
        <v>41530</v>
      </c>
      <c r="P94" s="47">
        <v>41544</v>
      </c>
      <c r="Q94" s="47" t="s">
        <v>20</v>
      </c>
      <c r="R94" s="47" t="s">
        <v>20</v>
      </c>
      <c r="S94" s="199" t="s">
        <v>150</v>
      </c>
      <c r="T94" s="47">
        <v>41562</v>
      </c>
      <c r="U94" s="48">
        <v>41743</v>
      </c>
      <c r="V94" s="208" t="s">
        <v>185</v>
      </c>
      <c r="W94" s="108"/>
      <c r="X94" s="109"/>
      <c r="Y94" s="110"/>
      <c r="Z94" s="111"/>
      <c r="AA94" s="112"/>
      <c r="AB94" s="112"/>
      <c r="AC94" s="112"/>
      <c r="AD94" s="113"/>
    </row>
    <row r="95" spans="2:30" x14ac:dyDescent="0.2">
      <c r="B95" s="218"/>
      <c r="C95" s="206"/>
      <c r="D95" s="200"/>
      <c r="E95" s="200"/>
      <c r="F95" s="50" t="s">
        <v>68</v>
      </c>
      <c r="G95" s="51"/>
      <c r="H95" s="187"/>
      <c r="I95" s="99"/>
      <c r="J95" s="100"/>
      <c r="K95" s="46"/>
      <c r="L95" s="45"/>
      <c r="M95" s="47"/>
      <c r="N95" s="48"/>
      <c r="O95" s="47"/>
      <c r="P95" s="47"/>
      <c r="Q95" s="47"/>
      <c r="R95" s="47"/>
      <c r="S95" s="200"/>
      <c r="T95" s="47"/>
      <c r="U95" s="48"/>
      <c r="V95" s="209"/>
      <c r="W95" s="108"/>
      <c r="X95" s="109"/>
      <c r="Y95" s="110"/>
      <c r="Z95" s="111"/>
      <c r="AA95" s="112"/>
      <c r="AB95" s="112"/>
      <c r="AC95" s="112"/>
      <c r="AD95" s="113"/>
    </row>
    <row r="96" spans="2:30" ht="13.5" thickBot="1" x14ac:dyDescent="0.25">
      <c r="B96" s="218"/>
      <c r="C96" s="207"/>
      <c r="D96" s="201"/>
      <c r="E96" s="201"/>
      <c r="F96" s="52" t="s">
        <v>69</v>
      </c>
      <c r="G96" s="53"/>
      <c r="H96" s="54"/>
      <c r="I96" s="54"/>
      <c r="J96" s="107"/>
      <c r="K96" s="107"/>
      <c r="L96" s="107"/>
      <c r="M96" s="147">
        <f t="shared" ref="M96:P96" si="35">M94</f>
        <v>41527</v>
      </c>
      <c r="N96" s="147">
        <f t="shared" si="35"/>
        <v>41527</v>
      </c>
      <c r="O96" s="147">
        <f t="shared" si="35"/>
        <v>41530</v>
      </c>
      <c r="P96" s="147">
        <f t="shared" si="35"/>
        <v>41544</v>
      </c>
      <c r="Q96" s="107" t="s">
        <v>20</v>
      </c>
      <c r="R96" s="107" t="s">
        <v>20</v>
      </c>
      <c r="S96" s="201"/>
      <c r="T96" s="147">
        <f t="shared" ref="T96" si="36">T94</f>
        <v>41562</v>
      </c>
      <c r="U96" s="147"/>
      <c r="V96" s="210"/>
      <c r="W96" s="108"/>
      <c r="X96" s="109"/>
      <c r="Y96" s="110"/>
      <c r="Z96" s="111"/>
      <c r="AA96" s="112"/>
      <c r="AB96" s="112"/>
      <c r="AC96" s="112"/>
      <c r="AD96" s="113"/>
    </row>
    <row r="97" spans="2:30" x14ac:dyDescent="0.2">
      <c r="B97" s="218"/>
      <c r="C97" s="205">
        <v>22</v>
      </c>
      <c r="D97" s="199" t="s">
        <v>151</v>
      </c>
      <c r="E97" s="199" t="s">
        <v>121</v>
      </c>
      <c r="F97" s="43" t="s">
        <v>62</v>
      </c>
      <c r="G97" s="92" t="s">
        <v>122</v>
      </c>
      <c r="H97" s="187" t="s">
        <v>84</v>
      </c>
      <c r="I97" s="99" t="s">
        <v>97</v>
      </c>
      <c r="J97" s="148" t="s">
        <v>80</v>
      </c>
      <c r="K97" s="46"/>
      <c r="L97" s="45"/>
      <c r="M97" s="47">
        <v>41527</v>
      </c>
      <c r="N97" s="47">
        <v>41527</v>
      </c>
      <c r="O97" s="47">
        <v>41530</v>
      </c>
      <c r="P97" s="47">
        <v>41544</v>
      </c>
      <c r="Q97" s="47" t="s">
        <v>20</v>
      </c>
      <c r="R97" s="47" t="s">
        <v>20</v>
      </c>
      <c r="S97" s="199" t="s">
        <v>151</v>
      </c>
      <c r="T97" s="47">
        <v>41562</v>
      </c>
      <c r="U97" s="48">
        <v>41743</v>
      </c>
      <c r="V97" s="208" t="s">
        <v>184</v>
      </c>
      <c r="W97" s="108"/>
      <c r="X97" s="109"/>
      <c r="Y97" s="110"/>
      <c r="Z97" s="111"/>
      <c r="AA97" s="112"/>
      <c r="AB97" s="112"/>
      <c r="AC97" s="112"/>
      <c r="AD97" s="113"/>
    </row>
    <row r="98" spans="2:30" x14ac:dyDescent="0.2">
      <c r="B98" s="218"/>
      <c r="C98" s="206"/>
      <c r="D98" s="200"/>
      <c r="E98" s="200"/>
      <c r="F98" s="50" t="s">
        <v>68</v>
      </c>
      <c r="G98" s="51"/>
      <c r="H98" s="187"/>
      <c r="I98" s="99"/>
      <c r="J98" s="100"/>
      <c r="K98" s="46"/>
      <c r="L98" s="45"/>
      <c r="M98" s="47"/>
      <c r="N98" s="48"/>
      <c r="O98" s="47"/>
      <c r="P98" s="47"/>
      <c r="Q98" s="47"/>
      <c r="R98" s="47"/>
      <c r="S98" s="200"/>
      <c r="T98" s="47"/>
      <c r="U98" s="48"/>
      <c r="V98" s="209"/>
      <c r="W98" s="108"/>
      <c r="X98" s="109"/>
      <c r="Y98" s="110"/>
      <c r="Z98" s="111"/>
      <c r="AA98" s="112"/>
      <c r="AB98" s="112"/>
      <c r="AC98" s="112"/>
      <c r="AD98" s="113"/>
    </row>
    <row r="99" spans="2:30" ht="11.25" customHeight="1" thickBot="1" x14ac:dyDescent="0.25">
      <c r="B99" s="218"/>
      <c r="C99" s="207"/>
      <c r="D99" s="201"/>
      <c r="E99" s="201"/>
      <c r="F99" s="52" t="s">
        <v>69</v>
      </c>
      <c r="G99" s="53"/>
      <c r="H99" s="54"/>
      <c r="I99" s="54"/>
      <c r="J99" s="107"/>
      <c r="K99" s="107"/>
      <c r="L99" s="107"/>
      <c r="M99" s="147">
        <f t="shared" ref="M99:P99" si="37">M97</f>
        <v>41527</v>
      </c>
      <c r="N99" s="147">
        <f t="shared" si="37"/>
        <v>41527</v>
      </c>
      <c r="O99" s="147">
        <f t="shared" si="37"/>
        <v>41530</v>
      </c>
      <c r="P99" s="147">
        <f t="shared" si="37"/>
        <v>41544</v>
      </c>
      <c r="Q99" s="107" t="s">
        <v>20</v>
      </c>
      <c r="R99" s="107" t="s">
        <v>20</v>
      </c>
      <c r="S99" s="201"/>
      <c r="T99" s="147">
        <f t="shared" ref="T99" si="38">T97</f>
        <v>41562</v>
      </c>
      <c r="U99" s="147"/>
      <c r="V99" s="210"/>
      <c r="W99" s="108"/>
      <c r="X99" s="109"/>
      <c r="Y99" s="110"/>
      <c r="Z99" s="111"/>
      <c r="AA99" s="112"/>
      <c r="AB99" s="112"/>
      <c r="AC99" s="112"/>
      <c r="AD99" s="113"/>
    </row>
    <row r="100" spans="2:30" ht="13.5" thickBot="1" x14ac:dyDescent="0.25">
      <c r="B100" s="149"/>
      <c r="C100" s="114"/>
      <c r="D100" s="115"/>
      <c r="E100" s="213" t="s">
        <v>3</v>
      </c>
      <c r="F100" s="214"/>
      <c r="G100" s="214"/>
      <c r="H100" s="214"/>
      <c r="I100" s="215"/>
      <c r="J100" s="82"/>
      <c r="K100" s="150">
        <f>SUM(K34:L99)</f>
        <v>0</v>
      </c>
      <c r="L100" s="150">
        <f>SUM(L34:M99)</f>
        <v>1578668</v>
      </c>
      <c r="M100" s="82"/>
      <c r="N100" s="82"/>
      <c r="O100" s="82"/>
      <c r="P100" s="82"/>
      <c r="Q100" s="82"/>
      <c r="R100" s="82"/>
      <c r="S100" s="82"/>
      <c r="T100" s="82"/>
      <c r="U100" s="82"/>
      <c r="V100" s="146"/>
      <c r="W100" s="121"/>
      <c r="X100" s="122" t="e">
        <f>#REF!-#REF!</f>
        <v>#REF!</v>
      </c>
      <c r="Y100" s="151"/>
      <c r="Z100" s="124" t="e">
        <f>SUM(#REF!)</f>
        <v>#REF!</v>
      </c>
      <c r="AA100" s="125" t="e">
        <f>SUM(#REF!)</f>
        <v>#REF!</v>
      </c>
      <c r="AB100" s="125" t="e">
        <f>SUM(#REF!)</f>
        <v>#REF!</v>
      </c>
      <c r="AC100" s="125" t="e">
        <f>SUM(#REF!)</f>
        <v>#REF!</v>
      </c>
      <c r="AD100" s="122" t="e">
        <f>SUM(#REF!)</f>
        <v>#REF!</v>
      </c>
    </row>
    <row r="101" spans="2:30" s="70" customFormat="1" ht="12" customHeight="1" thickBot="1" x14ac:dyDescent="0.25">
      <c r="E101" s="152"/>
      <c r="F101" s="152"/>
      <c r="G101" s="152"/>
      <c r="M101" s="176"/>
      <c r="N101" s="176"/>
      <c r="O101" s="176"/>
      <c r="U101" s="153"/>
      <c r="V101" s="153"/>
      <c r="Z101" s="221" t="s">
        <v>10</v>
      </c>
      <c r="AA101" s="221"/>
      <c r="AB101" s="221"/>
      <c r="AC101" s="221"/>
      <c r="AD101" s="222"/>
    </row>
    <row r="102" spans="2:30" s="154" customFormat="1" ht="99" thickBot="1" x14ac:dyDescent="0.25">
      <c r="B102" s="79" t="s">
        <v>28</v>
      </c>
      <c r="C102" s="80"/>
      <c r="D102" s="80" t="s">
        <v>0</v>
      </c>
      <c r="E102" s="81" t="s">
        <v>29</v>
      </c>
      <c r="F102" s="82" t="s">
        <v>98</v>
      </c>
      <c r="G102" s="83" t="s">
        <v>64</v>
      </c>
      <c r="H102" s="158" t="s">
        <v>1</v>
      </c>
      <c r="I102" s="158" t="s">
        <v>2</v>
      </c>
      <c r="J102" s="82" t="s">
        <v>27</v>
      </c>
      <c r="K102" s="82" t="s">
        <v>6</v>
      </c>
      <c r="L102" s="82" t="s">
        <v>7</v>
      </c>
      <c r="M102" s="82" t="s">
        <v>21</v>
      </c>
      <c r="N102" s="82" t="s">
        <v>22</v>
      </c>
      <c r="O102" s="82" t="s">
        <v>23</v>
      </c>
      <c r="P102" s="82" t="s">
        <v>24</v>
      </c>
      <c r="Q102" s="82" t="s">
        <v>25</v>
      </c>
      <c r="R102" s="82" t="s">
        <v>26</v>
      </c>
      <c r="S102" s="82" t="s">
        <v>26</v>
      </c>
      <c r="T102" s="145" t="s">
        <v>33</v>
      </c>
      <c r="U102" s="145" t="s">
        <v>46</v>
      </c>
      <c r="V102" s="146" t="s">
        <v>66</v>
      </c>
      <c r="W102" s="143"/>
      <c r="X102" s="156"/>
      <c r="Y102" s="143"/>
      <c r="Z102" s="157"/>
      <c r="AA102" s="157"/>
      <c r="AB102" s="157"/>
      <c r="AC102" s="157"/>
      <c r="AD102" s="157"/>
    </row>
    <row r="103" spans="2:30" s="154" customFormat="1" ht="30.75" customHeight="1" thickBot="1" x14ac:dyDescent="0.25">
      <c r="B103" s="216" t="s">
        <v>126</v>
      </c>
      <c r="C103" s="180">
        <v>15</v>
      </c>
      <c r="D103" s="155" t="s">
        <v>127</v>
      </c>
      <c r="E103" s="159" t="s">
        <v>125</v>
      </c>
      <c r="F103" s="128" t="s">
        <v>62</v>
      </c>
      <c r="G103" s="128" t="s">
        <v>124</v>
      </c>
      <c r="H103" s="128" t="s">
        <v>99</v>
      </c>
      <c r="I103" s="128" t="s">
        <v>20</v>
      </c>
      <c r="J103" s="128" t="s">
        <v>20</v>
      </c>
      <c r="K103" s="128"/>
      <c r="L103" s="128"/>
      <c r="M103" s="128" t="s">
        <v>20</v>
      </c>
      <c r="N103" s="128" t="s">
        <v>20</v>
      </c>
      <c r="O103" s="128" t="s">
        <v>20</v>
      </c>
      <c r="P103" s="128" t="s">
        <v>20</v>
      </c>
      <c r="Q103" s="128" t="s">
        <v>20</v>
      </c>
      <c r="R103" s="128" t="s">
        <v>20</v>
      </c>
      <c r="S103" s="128" t="s">
        <v>20</v>
      </c>
      <c r="T103" s="160" t="s">
        <v>20</v>
      </c>
      <c r="U103" s="160" t="s">
        <v>20</v>
      </c>
      <c r="V103" s="161" t="s">
        <v>20</v>
      </c>
      <c r="W103" s="143"/>
      <c r="X103" s="156"/>
      <c r="Y103" s="143"/>
      <c r="Z103" s="157"/>
      <c r="AA103" s="157"/>
      <c r="AB103" s="157"/>
      <c r="AC103" s="157"/>
      <c r="AD103" s="157"/>
    </row>
    <row r="104" spans="2:30" s="154" customFormat="1" ht="13.5" thickBot="1" x14ac:dyDescent="0.25">
      <c r="B104" s="217"/>
      <c r="C104" s="181"/>
      <c r="D104" s="115"/>
      <c r="E104" s="213" t="s">
        <v>100</v>
      </c>
      <c r="F104" s="214"/>
      <c r="G104" s="214"/>
      <c r="H104" s="214"/>
      <c r="I104" s="215"/>
      <c r="J104" s="162"/>
      <c r="K104" s="150">
        <f t="shared" ref="K104:L104" si="39">SUM(K103:K103)</f>
        <v>0</v>
      </c>
      <c r="L104" s="150">
        <f t="shared" si="39"/>
        <v>0</v>
      </c>
      <c r="M104" s="175"/>
      <c r="N104" s="175"/>
      <c r="O104" s="175"/>
      <c r="P104" s="117"/>
      <c r="Q104" s="117"/>
      <c r="R104" s="117"/>
      <c r="S104" s="117"/>
      <c r="T104" s="118"/>
      <c r="U104" s="119"/>
      <c r="V104" s="120"/>
      <c r="W104" s="143"/>
      <c r="X104" s="156"/>
      <c r="Y104" s="143"/>
      <c r="Z104" s="157"/>
      <c r="AA104" s="157"/>
      <c r="AB104" s="157"/>
      <c r="AC104" s="157"/>
      <c r="AD104" s="157"/>
    </row>
    <row r="105" spans="2:30" s="133" customFormat="1" ht="15" customHeight="1" thickBot="1" x14ac:dyDescent="0.25">
      <c r="E105" s="163"/>
      <c r="F105" s="163"/>
      <c r="G105" s="163"/>
      <c r="M105" s="179"/>
      <c r="N105" s="179"/>
      <c r="O105" s="179"/>
      <c r="U105" s="164"/>
      <c r="V105" s="164"/>
      <c r="Z105" s="223" t="s">
        <v>10</v>
      </c>
      <c r="AA105" s="223"/>
      <c r="AB105" s="223"/>
      <c r="AC105" s="223"/>
      <c r="AD105" s="224"/>
    </row>
    <row r="106" spans="2:30" ht="18" customHeight="1" thickBot="1" x14ac:dyDescent="0.25">
      <c r="B106" s="165"/>
      <c r="C106" s="115"/>
      <c r="D106" s="115"/>
      <c r="E106" s="116" t="s">
        <v>5</v>
      </c>
      <c r="F106" s="116"/>
      <c r="G106" s="116"/>
      <c r="H106" s="116"/>
      <c r="I106" s="116"/>
      <c r="J106" s="116"/>
      <c r="K106" s="137">
        <f>K31+K100+K104</f>
        <v>0</v>
      </c>
      <c r="L106" s="137">
        <f>L31+L100+L104</f>
        <v>1578668</v>
      </c>
      <c r="M106" s="175"/>
      <c r="N106" s="175"/>
      <c r="O106" s="175"/>
      <c r="P106" s="117"/>
      <c r="Q106" s="117"/>
      <c r="R106" s="117"/>
      <c r="S106" s="117"/>
      <c r="T106" s="150"/>
      <c r="U106" s="119"/>
      <c r="V106" s="119"/>
      <c r="W106" s="166"/>
      <c r="X106" s="167" t="e">
        <f>#REF!-#REF!</f>
        <v>#REF!</v>
      </c>
      <c r="Y106" s="89"/>
      <c r="Z106" s="168" t="e">
        <f>#REF!+#REF!+#REF!+#REF!</f>
        <v>#REF!</v>
      </c>
      <c r="AA106" s="169" t="e">
        <f>#REF!+#REF!+#REF!+#REF!</f>
        <v>#REF!</v>
      </c>
      <c r="AB106" s="169" t="e">
        <f>#REF!+#REF!+#REF!+#REF!</f>
        <v>#REF!</v>
      </c>
      <c r="AC106" s="169" t="e">
        <f>#REF!+#REF!+#REF!+#REF!</f>
        <v>#REF!</v>
      </c>
      <c r="AD106" s="170" t="e">
        <f>#REF!+#REF!+#REF!+#REF!</f>
        <v>#REF!</v>
      </c>
    </row>
  </sheetData>
  <mergeCells count="148">
    <mergeCell ref="B10:B31"/>
    <mergeCell ref="V13:V15"/>
    <mergeCell ref="E13:E15"/>
    <mergeCell ref="D13:D15"/>
    <mergeCell ref="C13:C15"/>
    <mergeCell ref="V10:V12"/>
    <mergeCell ref="E10:E12"/>
    <mergeCell ref="D10:D12"/>
    <mergeCell ref="C10:C12"/>
    <mergeCell ref="V19:V21"/>
    <mergeCell ref="E19:E21"/>
    <mergeCell ref="D19:D21"/>
    <mergeCell ref="C19:C21"/>
    <mergeCell ref="V16:V18"/>
    <mergeCell ref="E16:E18"/>
    <mergeCell ref="D16:D18"/>
    <mergeCell ref="C16:C18"/>
    <mergeCell ref="V25:V27"/>
    <mergeCell ref="S25:S27"/>
    <mergeCell ref="E25:E27"/>
    <mergeCell ref="D25:D27"/>
    <mergeCell ref="C25:C27"/>
    <mergeCell ref="V22:V24"/>
    <mergeCell ref="E22:E24"/>
    <mergeCell ref="D22:D24"/>
    <mergeCell ref="C22:C24"/>
    <mergeCell ref="V34:V36"/>
    <mergeCell ref="E34:E36"/>
    <mergeCell ref="D34:D36"/>
    <mergeCell ref="C34:C36"/>
    <mergeCell ref="V28:V30"/>
    <mergeCell ref="S28:S30"/>
    <mergeCell ref="E28:E30"/>
    <mergeCell ref="D28:D30"/>
    <mergeCell ref="C28:C30"/>
    <mergeCell ref="V91:V93"/>
    <mergeCell ref="C94:C96"/>
    <mergeCell ref="D94:D96"/>
    <mergeCell ref="E94:E96"/>
    <mergeCell ref="V94:V96"/>
    <mergeCell ref="C79:C81"/>
    <mergeCell ref="D79:D81"/>
    <mergeCell ref="E79:E81"/>
    <mergeCell ref="V79:V81"/>
    <mergeCell ref="C85:C87"/>
    <mergeCell ref="D85:D87"/>
    <mergeCell ref="E85:E87"/>
    <mergeCell ref="V85:V87"/>
    <mergeCell ref="S91:S93"/>
    <mergeCell ref="S94:S96"/>
    <mergeCell ref="S73:S75"/>
    <mergeCell ref="C91:C93"/>
    <mergeCell ref="D91:D93"/>
    <mergeCell ref="E91:E93"/>
    <mergeCell ref="C67:C69"/>
    <mergeCell ref="D67:D69"/>
    <mergeCell ref="V67:V69"/>
    <mergeCell ref="S64:S66"/>
    <mergeCell ref="S67:S69"/>
    <mergeCell ref="S70:S72"/>
    <mergeCell ref="D58:D60"/>
    <mergeCell ref="V58:V60"/>
    <mergeCell ref="C61:C63"/>
    <mergeCell ref="D61:D63"/>
    <mergeCell ref="V61:V63"/>
    <mergeCell ref="C52:C54"/>
    <mergeCell ref="D52:D54"/>
    <mergeCell ref="V52:V54"/>
    <mergeCell ref="C55:C57"/>
    <mergeCell ref="D55:D57"/>
    <mergeCell ref="V55:V57"/>
    <mergeCell ref="S61:S63"/>
    <mergeCell ref="E49:E75"/>
    <mergeCell ref="C70:C72"/>
    <mergeCell ref="D70:D72"/>
    <mergeCell ref="V70:V72"/>
    <mergeCell ref="C73:C75"/>
    <mergeCell ref="D73:D75"/>
    <mergeCell ref="V73:V75"/>
    <mergeCell ref="C64:C66"/>
    <mergeCell ref="D64:D66"/>
    <mergeCell ref="V64:V66"/>
    <mergeCell ref="E3:F3"/>
    <mergeCell ref="H7:J7"/>
    <mergeCell ref="T7:V7"/>
    <mergeCell ref="V37:V39"/>
    <mergeCell ref="V40:V42"/>
    <mergeCell ref="V43:V45"/>
    <mergeCell ref="Z101:AD101"/>
    <mergeCell ref="Z105:AD105"/>
    <mergeCell ref="E46:E48"/>
    <mergeCell ref="E40:E42"/>
    <mergeCell ref="D37:D39"/>
    <mergeCell ref="E37:E39"/>
    <mergeCell ref="D43:D45"/>
    <mergeCell ref="D40:D42"/>
    <mergeCell ref="D49:D51"/>
    <mergeCell ref="V97:V99"/>
    <mergeCell ref="V46:V48"/>
    <mergeCell ref="V49:V51"/>
    <mergeCell ref="V76:V78"/>
    <mergeCell ref="V82:V84"/>
    <mergeCell ref="V88:V90"/>
    <mergeCell ref="S52:S54"/>
    <mergeCell ref="S55:S57"/>
    <mergeCell ref="S58:S60"/>
    <mergeCell ref="C43:C45"/>
    <mergeCell ref="C40:C42"/>
    <mergeCell ref="C46:C48"/>
    <mergeCell ref="D46:D48"/>
    <mergeCell ref="E104:I104"/>
    <mergeCell ref="B103:B104"/>
    <mergeCell ref="E100:I100"/>
    <mergeCell ref="C82:C84"/>
    <mergeCell ref="E97:E99"/>
    <mergeCell ref="D82:D84"/>
    <mergeCell ref="E82:E84"/>
    <mergeCell ref="C88:C90"/>
    <mergeCell ref="D88:D90"/>
    <mergeCell ref="C97:C99"/>
    <mergeCell ref="D97:D99"/>
    <mergeCell ref="B49:B99"/>
    <mergeCell ref="C76:C78"/>
    <mergeCell ref="D76:D78"/>
    <mergeCell ref="E76:E78"/>
    <mergeCell ref="E88:E90"/>
    <mergeCell ref="B34:B48"/>
    <mergeCell ref="C37:C39"/>
    <mergeCell ref="E43:E45"/>
    <mergeCell ref="C58:C60"/>
    <mergeCell ref="C49:C51"/>
    <mergeCell ref="S40:S42"/>
    <mergeCell ref="S43:S45"/>
    <mergeCell ref="S46:S48"/>
    <mergeCell ref="S49:S51"/>
    <mergeCell ref="S37:S39"/>
    <mergeCell ref="S34:S36"/>
    <mergeCell ref="S10:S12"/>
    <mergeCell ref="S13:S15"/>
    <mergeCell ref="S16:S18"/>
    <mergeCell ref="S19:S21"/>
    <mergeCell ref="S22:S24"/>
    <mergeCell ref="S76:S78"/>
    <mergeCell ref="S79:S81"/>
    <mergeCell ref="S82:S84"/>
    <mergeCell ref="S85:S87"/>
    <mergeCell ref="S88:S90"/>
    <mergeCell ref="S97:S99"/>
  </mergeCells>
  <phoneticPr fontId="1" type="noConversion"/>
  <pageMargins left="0.2" right="0.19" top="0.28999999999999998" bottom="0.511811023622047" header="3.9370078740157501E-2" footer="3.9370078740157501E-2"/>
  <pageSetup paperSize="8" scale="57" fitToHeight="3" orientation="landscape" r:id="rId1"/>
  <headerFooter alignWithMargins="0">
    <oddFooter>&amp;C- &amp;P -</oddFooter>
  </headerFooter>
  <rowBreaks count="1" manualBreakCount="1">
    <brk id="100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General Aspects</vt:lpstr>
      <vt:lpstr>PP ver. 1.1</vt:lpstr>
      <vt:lpstr>'PP ver. 1.1'!Print_Area</vt:lpstr>
      <vt:lpstr>'General Aspects'!PROJECTCODE</vt:lpstr>
      <vt:lpstr>'General Aspects'!THEME_NAME</vt:lpstr>
    </vt:vector>
  </TitlesOfParts>
  <Company>Biomass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Procurement Plan Moldova Dutch TA – TF Financial Sector Reform</dc:title>
  <dc:subject>Moldova Dutch TA – TF Financial Sector Reform</dc:subject>
  <dc:creator>Ion Barbarasa</dc:creator>
  <cp:lastModifiedBy>Ana Busuioc</cp:lastModifiedBy>
  <cp:lastPrinted>2013-04-09T12:18:09Z</cp:lastPrinted>
  <dcterms:created xsi:type="dcterms:W3CDTF">2008-09-19T09:43:44Z</dcterms:created>
  <dcterms:modified xsi:type="dcterms:W3CDTF">2013-12-06T14:29:40Z</dcterms:modified>
</cp:coreProperties>
</file>