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40" windowWidth="11505" windowHeight="3045" tabRatio="922" activeTab="4"/>
  </bookViews>
  <sheets>
    <sheet name="Fournitures" sheetId="19" r:id="rId1"/>
    <sheet name="Approb-Fournitures" sheetId="25" r:id="rId2"/>
    <sheet name="Travaux" sheetId="20" r:id="rId3"/>
    <sheet name="Approb-Travaux" sheetId="24" r:id="rId4"/>
    <sheet name="Consultants" sheetId="2" r:id="rId5"/>
    <sheet name="Approb-Consultants" sheetId="23" r:id="rId6"/>
    <sheet name="Consultants 2" sheetId="21" r:id="rId7"/>
    <sheet name="Approb-Consultants 2" sheetId="22" r:id="rId8"/>
  </sheets>
  <definedNames>
    <definedName name="_xlnm.Print_Area" localSheetId="4">Consultants!$11:$32</definedName>
    <definedName name="_xlnm.Print_Area" localSheetId="6">'Consultants 2'!$1:$36</definedName>
    <definedName name="_xlnm.Print_Area" localSheetId="0">Fournitures!$A$2:$Z$45</definedName>
    <definedName name="_xlnm.Print_Titles" localSheetId="4">Consultants!$A:$A</definedName>
    <definedName name="_xlnm.Print_Titles" localSheetId="6">'Consultants 2'!$A:$A</definedName>
    <definedName name="_xlnm.Print_Titles" localSheetId="0">Fournitures!$A:$A</definedName>
    <definedName name="_xlnm.Print_Titles" localSheetId="2">Travaux!$A:$A</definedName>
  </definedNames>
  <calcPr calcId="145621" concurrentCalc="0"/>
</workbook>
</file>

<file path=xl/calcChain.xml><?xml version="1.0" encoding="utf-8"?>
<calcChain xmlns="http://schemas.openxmlformats.org/spreadsheetml/2006/main">
  <c r="E11" i="19" l="1"/>
  <c r="E14" i="19"/>
  <c r="E17" i="19"/>
  <c r="E20" i="19"/>
  <c r="E23" i="19"/>
  <c r="E26" i="19"/>
  <c r="E29" i="19"/>
  <c r="E32" i="19"/>
  <c r="E35" i="19"/>
  <c r="E38" i="19"/>
  <c r="E41" i="19"/>
  <c r="E43" i="19"/>
  <c r="E44" i="19"/>
  <c r="F44" i="19"/>
  <c r="P38" i="19"/>
  <c r="U38" i="19"/>
  <c r="V38" i="19"/>
  <c r="Y38" i="19"/>
  <c r="Z38" i="19"/>
  <c r="M14" i="19"/>
  <c r="O14" i="19"/>
  <c r="P14" i="19"/>
  <c r="Q14" i="19"/>
  <c r="R14" i="19"/>
  <c r="U14" i="19"/>
  <c r="V14" i="19"/>
  <c r="Y14" i="19"/>
  <c r="Z14" i="19"/>
  <c r="G13" i="20"/>
  <c r="P35" i="19"/>
  <c r="U35" i="19"/>
  <c r="V35" i="19"/>
  <c r="Y35" i="19"/>
  <c r="Z35" i="19"/>
  <c r="E57" i="2"/>
  <c r="E60" i="2"/>
  <c r="Y61" i="2"/>
  <c r="Z61" i="2"/>
  <c r="E18" i="2"/>
  <c r="E21" i="2"/>
  <c r="E24" i="2"/>
  <c r="E33" i="2"/>
  <c r="E36" i="2"/>
  <c r="E39" i="2"/>
  <c r="E42" i="2"/>
  <c r="E45" i="2"/>
  <c r="E48" i="2"/>
  <c r="E51" i="2"/>
  <c r="E54" i="2"/>
  <c r="Q42" i="2"/>
  <c r="T42" i="2"/>
  <c r="X42" i="2"/>
  <c r="AB42" i="2"/>
  <c r="AC42" i="2"/>
  <c r="AF42" i="2"/>
  <c r="AG42" i="2"/>
  <c r="L19" i="2"/>
  <c r="R19" i="2"/>
  <c r="S18" i="2"/>
  <c r="X18" i="2"/>
  <c r="Y18" i="2"/>
  <c r="Z18" i="2"/>
  <c r="AB18" i="2"/>
  <c r="AC18" i="2"/>
  <c r="Q21" i="2"/>
  <c r="T21" i="2"/>
  <c r="X21" i="2"/>
  <c r="AB21" i="2"/>
  <c r="AC21" i="2"/>
  <c r="AF21" i="2"/>
  <c r="AG21" i="2"/>
  <c r="L111" i="19"/>
  <c r="M17" i="19"/>
  <c r="V17" i="19"/>
  <c r="Q54" i="2"/>
  <c r="T54" i="2"/>
  <c r="X54" i="2"/>
  <c r="AB54" i="2"/>
  <c r="AC54" i="2"/>
  <c r="AF54" i="2"/>
  <c r="AG54" i="2"/>
  <c r="Q51" i="2"/>
  <c r="T51" i="2"/>
  <c r="X51" i="2"/>
  <c r="AB51" i="2"/>
  <c r="AC51" i="2"/>
  <c r="AF51" i="2"/>
  <c r="AG51" i="2"/>
  <c r="Q48" i="2"/>
  <c r="T48" i="2"/>
  <c r="X48" i="2"/>
  <c r="AB48" i="2"/>
  <c r="AC48" i="2"/>
  <c r="AF48" i="2"/>
  <c r="AG48" i="2"/>
  <c r="Q39" i="2"/>
  <c r="T39" i="2"/>
  <c r="X39" i="2"/>
  <c r="AB39" i="2"/>
  <c r="AC39" i="2"/>
  <c r="AF39" i="2"/>
  <c r="AG39" i="2"/>
  <c r="Q33" i="2"/>
  <c r="T33" i="2"/>
  <c r="X33" i="2"/>
  <c r="AB33" i="2"/>
  <c r="AC33" i="2"/>
  <c r="AF33" i="2"/>
  <c r="AG33" i="2"/>
  <c r="Q30" i="2"/>
  <c r="T30" i="2"/>
  <c r="X30" i="2"/>
  <c r="AB30" i="2"/>
  <c r="AC30" i="2"/>
  <c r="AF30" i="2"/>
  <c r="AG30" i="2"/>
  <c r="Q27" i="2"/>
  <c r="T27" i="2"/>
  <c r="X27" i="2"/>
  <c r="AB27" i="2"/>
  <c r="AC27" i="2"/>
  <c r="AF27" i="2"/>
  <c r="AG27" i="2"/>
  <c r="Q24" i="2"/>
  <c r="T24" i="2"/>
  <c r="X24" i="2"/>
  <c r="AB24" i="2"/>
  <c r="AC24" i="2"/>
  <c r="AF24" i="2"/>
  <c r="AG24" i="2"/>
  <c r="G24" i="2"/>
  <c r="G27" i="2"/>
  <c r="G30" i="2"/>
  <c r="G33" i="2"/>
  <c r="L36" i="2"/>
  <c r="R36" i="2"/>
  <c r="S36" i="2"/>
  <c r="X36" i="2"/>
  <c r="Y36" i="2"/>
  <c r="Z36" i="2"/>
  <c r="AB36" i="2"/>
  <c r="AC36" i="2"/>
  <c r="Q45" i="2"/>
  <c r="T45" i="2"/>
  <c r="X45" i="2"/>
  <c r="Y45" i="2"/>
  <c r="Z45" i="2"/>
  <c r="AB45" i="2"/>
  <c r="AC45" i="2"/>
  <c r="AF45" i="2"/>
  <c r="AG45" i="2"/>
  <c r="O9" i="20"/>
  <c r="P9" i="20"/>
  <c r="Q9" i="20"/>
  <c r="T9" i="20"/>
  <c r="U9" i="20"/>
  <c r="W9" i="20"/>
  <c r="X9" i="20"/>
  <c r="L9" i="20"/>
  <c r="P32" i="19"/>
  <c r="U32" i="19"/>
  <c r="V32" i="19"/>
  <c r="Y32" i="19"/>
  <c r="Z32" i="19"/>
  <c r="P29" i="19"/>
  <c r="U29" i="19"/>
  <c r="V29" i="19"/>
  <c r="Y29" i="19"/>
  <c r="Z29" i="19"/>
  <c r="P26" i="19"/>
  <c r="U26" i="19"/>
  <c r="V26" i="19"/>
  <c r="Y26" i="19"/>
  <c r="Z26" i="19"/>
  <c r="P23" i="19"/>
  <c r="U23" i="19"/>
  <c r="V23" i="19"/>
  <c r="P20" i="19"/>
  <c r="U20" i="19"/>
  <c r="V20" i="19"/>
  <c r="Y20" i="19"/>
  <c r="Z20" i="19"/>
  <c r="M11" i="19"/>
  <c r="N11" i="19"/>
  <c r="AE35" i="21"/>
  <c r="AE34" i="21"/>
  <c r="X35" i="21"/>
  <c r="X34" i="21"/>
  <c r="D35" i="21"/>
  <c r="D34" i="21"/>
  <c r="Y14" i="20"/>
  <c r="Y13" i="20"/>
  <c r="S14" i="20"/>
  <c r="S13" i="20"/>
  <c r="N14" i="19"/>
  <c r="F30" i="2"/>
  <c r="E30" i="2"/>
  <c r="Y17" i="19"/>
  <c r="Z17" i="19"/>
  <c r="O11" i="19"/>
  <c r="P11" i="19"/>
  <c r="Q11" i="19"/>
  <c r="R11" i="19"/>
  <c r="U11" i="19"/>
  <c r="V11" i="19"/>
  <c r="Y11" i="19"/>
  <c r="Z11" i="19"/>
  <c r="E27" i="2"/>
  <c r="E63" i="2"/>
  <c r="F63" i="2"/>
</calcChain>
</file>

<file path=xl/sharedStrings.xml><?xml version="1.0" encoding="utf-8"?>
<sst xmlns="http://schemas.openxmlformats.org/spreadsheetml/2006/main" count="933" uniqueCount="227">
  <si>
    <t>Plan</t>
  </si>
  <si>
    <t>Description*</t>
  </si>
  <si>
    <t>Pre-or Post Qualification</t>
  </si>
  <si>
    <t>Numéro de l'appel d'offre</t>
  </si>
  <si>
    <t>Numéro du Lot</t>
  </si>
  <si>
    <t>DONNEES DE BASE</t>
  </si>
  <si>
    <t>Plan vs. Réalisé</t>
  </si>
  <si>
    <t>Réalisé</t>
  </si>
  <si>
    <t>Prép &amp; Soumission par Agence d'Ex</t>
  </si>
  <si>
    <t>Date de Non-objection</t>
  </si>
  <si>
    <t>Période d'appel d'offres</t>
  </si>
  <si>
    <t>Date de l'Appel d'offres</t>
  </si>
  <si>
    <t>Clôture et Ouverture</t>
  </si>
  <si>
    <t>Evaluation des Offres</t>
  </si>
  <si>
    <t>Date du Non-objection</t>
  </si>
  <si>
    <t>Date Soumission Rapport d'Evaluation</t>
  </si>
  <si>
    <t>Date Attribution du Marché</t>
  </si>
  <si>
    <t>Date Signature du Marché</t>
  </si>
  <si>
    <t>Pays/Organisation:</t>
  </si>
  <si>
    <t xml:space="preserve">Projet/Programme: </t>
  </si>
  <si>
    <t>Prêt/Crédit #:</t>
  </si>
  <si>
    <t>Au Forfait ou Quantités</t>
  </si>
  <si>
    <t>Méthode de Passation de Marchés</t>
  </si>
  <si>
    <t>Mis au Point du Contrat</t>
  </si>
  <si>
    <t>Montant du Marché en Dollars EU '000</t>
  </si>
  <si>
    <t>Méthode de Séction</t>
  </si>
  <si>
    <t>Type de Contrat</t>
  </si>
  <si>
    <t>Marché au Forfait ou au Temps-Passé</t>
  </si>
  <si>
    <t>Préparation Demande de Propositions</t>
  </si>
  <si>
    <t>Prép &amp; Soumission</t>
  </si>
  <si>
    <t>Demande de Manifestation d'Intérêt (si nécessaire)</t>
  </si>
  <si>
    <t>Date Publication</t>
  </si>
  <si>
    <t>Période avant liste restreinte</t>
  </si>
  <si>
    <t>Liste Restreinte</t>
  </si>
  <si>
    <t>Date Soumission</t>
  </si>
  <si>
    <t>Plan 
vs. Réalisé</t>
  </si>
  <si>
    <t>Propositions de Consultants</t>
  </si>
  <si>
    <t>Date de l'Invitation</t>
  </si>
  <si>
    <t>Date Soumission et Ouverture T</t>
  </si>
  <si>
    <t>Soumission Rapport T</t>
  </si>
  <si>
    <t>Non-objection Rapport T</t>
  </si>
  <si>
    <t>Ouverture Propositions Financiéres</t>
  </si>
  <si>
    <t>Soumission Rapport Eval (T) &amp; (F) Combiné</t>
  </si>
  <si>
    <t>Non-objection Rapport (T) &amp; (F) combiné</t>
  </si>
  <si>
    <t>Négociations</t>
  </si>
  <si>
    <t>Soumission projet de contrat</t>
  </si>
  <si>
    <t>Non-objection Négociations</t>
  </si>
  <si>
    <t>Montant estimatif en $ EU '000</t>
  </si>
  <si>
    <t>Montant du Contrat négocié en $ EU '000</t>
  </si>
  <si>
    <t>Mise-au-point du Marché</t>
  </si>
  <si>
    <t>Attribution du Marché</t>
  </si>
  <si>
    <t>No-objection
Rapp. Eval
(T) et (N)</t>
  </si>
  <si>
    <t>Préparation Rapport Eval (T) &amp; (F)</t>
  </si>
  <si>
    <t>Negociations (N)</t>
  </si>
  <si>
    <t>Date Soum. Contrat paraphé</t>
  </si>
  <si>
    <t>Date Non-objection</t>
  </si>
  <si>
    <t>Signature Contrat</t>
  </si>
  <si>
    <t>Pour des Marchés dans le cadre des Projets approuvés après mai 2002</t>
  </si>
  <si>
    <t>Avis Particulier</t>
  </si>
  <si>
    <t>Si préqualification</t>
  </si>
  <si>
    <t>ajoutez 7-13 sem</t>
  </si>
  <si>
    <t>4 - 7 sem</t>
  </si>
  <si>
    <t>1 - 1.5 sem</t>
  </si>
  <si>
    <t>1.5 - 2 sem</t>
  </si>
  <si>
    <t>6  à</t>
  </si>
  <si>
    <t>12 sem</t>
  </si>
  <si>
    <t>1.5 - 3 sem</t>
  </si>
  <si>
    <t>1 sem</t>
  </si>
  <si>
    <t>1.5-3 sem</t>
  </si>
  <si>
    <t>6 à</t>
  </si>
  <si>
    <t>3 - 6 sem</t>
  </si>
  <si>
    <t>1 - 2 sem</t>
  </si>
  <si>
    <t>2 sem</t>
  </si>
  <si>
    <t>4  à</t>
  </si>
  <si>
    <t>2 - 3 sem</t>
  </si>
  <si>
    <t>0.5 - 2 sem</t>
  </si>
  <si>
    <t>1 - 3 sem</t>
  </si>
  <si>
    <t>1 - 2 em</t>
  </si>
  <si>
    <t>Durée normale des étapes</t>
  </si>
  <si>
    <t>Liste des Contracts</t>
  </si>
  <si>
    <t>Dates de l'approbation du Plan des Marchés par la Banque
Pour Fournitures</t>
  </si>
  <si>
    <t>Approbation  initiale</t>
  </si>
  <si>
    <t>Mise-à-jour</t>
  </si>
  <si>
    <t>Dates de l'approbation du Plan des Marchés par la Banque
Pour Travaux</t>
  </si>
  <si>
    <t>Dates de l'approbation du Plan des Marchés par la Banque
Pour Consultants</t>
  </si>
  <si>
    <t>Dates de l'approbation du Plan des Marchés par la Banque
Pour Consultants 2</t>
  </si>
  <si>
    <t>Plan
vs.
Réalisé</t>
  </si>
  <si>
    <t>Coût Total</t>
  </si>
  <si>
    <t>Ne remplir que les cellules grises!</t>
  </si>
  <si>
    <t>Projet de Contrat</t>
  </si>
  <si>
    <t>Exécution du Marché</t>
  </si>
  <si>
    <t>Mobilisation
Paiement
Avance</t>
  </si>
  <si>
    <t>Mobilisation
Paiement
Advance</t>
  </si>
  <si>
    <t>Réception
provisoire</t>
  </si>
  <si>
    <t>Coût
final</t>
  </si>
  <si>
    <t>Arrivée
Fournitures</t>
  </si>
  <si>
    <t>Réception 
des
Fournitures</t>
  </si>
  <si>
    <t>Ouverture
Lettre de
crédit</t>
  </si>
  <si>
    <t>Réception
définitive</t>
  </si>
  <si>
    <t>Rapport
final</t>
  </si>
  <si>
    <t>Projet de
Rapport</t>
  </si>
  <si>
    <t>Dans les cas de revue aposteriori, les dates de non-objection ne sont pas nécessaires</t>
  </si>
  <si>
    <t>ne sont pas nécessaires</t>
  </si>
  <si>
    <t>Revue a priori ou a posteriori</t>
  </si>
  <si>
    <t>UNDB on-line
GATEWAY
Presse nationale</t>
  </si>
  <si>
    <t>Projet DAO, y compris spécs et quantités, projet Avis Particulier</t>
  </si>
  <si>
    <t>Dans les cas de revue à posteriori, les dates de non-objection ne sont pas nécessaires</t>
  </si>
  <si>
    <t>Revue à priori ou à posteriori</t>
  </si>
  <si>
    <t xml:space="preserve">Dans les cas de revue à posteriori, les dates de non-objection </t>
  </si>
  <si>
    <t>n° 1</t>
  </si>
  <si>
    <t>Evaluation des Propositions Techniques (T) et Financières (F) et Autorisation Négociations (N) pour Projets Approuvés Après mai 2002</t>
  </si>
  <si>
    <t xml:space="preserve">Montant Estimatif en 000 FCFA  </t>
  </si>
  <si>
    <t xml:space="preserve">Montant Estimatif en 000 $ EU  </t>
  </si>
  <si>
    <t>Mode de Passation</t>
  </si>
  <si>
    <t>Acquisition de mobiliers de bureau</t>
  </si>
  <si>
    <t>AON</t>
  </si>
  <si>
    <t>a priori</t>
  </si>
  <si>
    <t>N° de l'Appel d'Offres</t>
  </si>
  <si>
    <t>01</t>
  </si>
  <si>
    <t>a posteriori</t>
  </si>
  <si>
    <t>NA</t>
  </si>
  <si>
    <t>01/CF</t>
  </si>
  <si>
    <t>CF</t>
  </si>
  <si>
    <t>02/CF</t>
  </si>
  <si>
    <t>Achat de carburant</t>
  </si>
  <si>
    <t>03/CF</t>
  </si>
  <si>
    <t>04/CF</t>
  </si>
  <si>
    <t>Impression guide de l'étudiant</t>
  </si>
  <si>
    <t>05/CF</t>
  </si>
  <si>
    <t>06/CF</t>
  </si>
  <si>
    <t>07/CF</t>
  </si>
  <si>
    <t>08/CF</t>
  </si>
  <si>
    <t>01/ED</t>
  </si>
  <si>
    <t>ED</t>
  </si>
  <si>
    <t>Projet : Projet Gouvernance et Financement de l'Enseignement supérieur axés sur les résultats (PGF-Sup)</t>
  </si>
  <si>
    <t>Plan initial de Passation des Marchés des Travaux : Le ……………..</t>
  </si>
  <si>
    <t>Crédit : 4945-SN</t>
  </si>
  <si>
    <t>Nombre du Lot</t>
  </si>
  <si>
    <t>2</t>
  </si>
  <si>
    <t>FF</t>
  </si>
  <si>
    <t>Montant Estimatif en 000 Dollars EU</t>
  </si>
  <si>
    <t>Montant Estimatif en 000 FCFA</t>
  </si>
  <si>
    <t>35,03</t>
  </si>
  <si>
    <t xml:space="preserve">Post </t>
  </si>
  <si>
    <t>Priori</t>
  </si>
  <si>
    <t>UNDB on-line
Presse nationale</t>
  </si>
  <si>
    <t>Description</t>
  </si>
  <si>
    <t>Projet : Gouvernance et Financement de l'Enseignement supérieur axés sur les Résultats)</t>
  </si>
  <si>
    <t>Plan initial de Passation des Marchés : le……….</t>
  </si>
  <si>
    <t>Projet : Projet Gouvernance et Financement Enseignement axés sur les résultats</t>
  </si>
  <si>
    <t>N° du contrat</t>
  </si>
  <si>
    <t>1</t>
  </si>
  <si>
    <t>CI</t>
  </si>
  <si>
    <t>Montant estimatif en 000 FCFA</t>
  </si>
  <si>
    <t xml:space="preserve">Montant estimatif en 000 $ EU </t>
  </si>
  <si>
    <t xml:space="preserve">Evaluation des Propositions Techniques (T) et Financières (F)  </t>
  </si>
  <si>
    <t>3</t>
  </si>
  <si>
    <t>4</t>
  </si>
  <si>
    <t>5</t>
  </si>
  <si>
    <t>6</t>
  </si>
  <si>
    <t>7</t>
  </si>
  <si>
    <t>8</t>
  </si>
  <si>
    <t>Observations</t>
  </si>
  <si>
    <t>9</t>
  </si>
  <si>
    <t>Formation en E-Learning</t>
  </si>
  <si>
    <t>10</t>
  </si>
  <si>
    <t>11</t>
  </si>
  <si>
    <t>12</t>
  </si>
  <si>
    <t>13</t>
  </si>
  <si>
    <t>14</t>
  </si>
  <si>
    <t>Formation des membres de la Cellule Assurance Qualité</t>
  </si>
  <si>
    <t>15</t>
  </si>
  <si>
    <t>Formation en gestion administrative du PER ayant une responsabilité administrative</t>
  </si>
  <si>
    <t>Formation du PATS en LMD</t>
  </si>
  <si>
    <t>Formation du PATS en TIC</t>
  </si>
  <si>
    <t>TOTAL</t>
  </si>
  <si>
    <t>1 Dollar EU = 471 FCFA ( Taux conversion PAD)</t>
  </si>
  <si>
    <t>471</t>
  </si>
  <si>
    <t>30/06/2013</t>
  </si>
  <si>
    <t>15/07/2013</t>
  </si>
  <si>
    <t>30/07/2013</t>
  </si>
  <si>
    <t>05/08/2013</t>
  </si>
  <si>
    <t>15/08/2013</t>
  </si>
  <si>
    <t xml:space="preserve"> </t>
  </si>
  <si>
    <t>Acquisition de matériels informatiques,de réseaux et de logiciels</t>
  </si>
  <si>
    <t>Amphi de rentrée</t>
  </si>
  <si>
    <t>Organisation journée porte ouverte</t>
  </si>
  <si>
    <t>Disposition incitatives aux apprentissages</t>
  </si>
  <si>
    <t>Recrutement d'un techno pédagogue</t>
  </si>
  <si>
    <t>Formation du PER en Pédagogie universitaire</t>
  </si>
  <si>
    <t>Formation des representants des étudiants en leadership</t>
  </si>
  <si>
    <t>Formation en tutorat pour les étudiants de niveau master 2</t>
  </si>
  <si>
    <t>Evaluation des master</t>
  </si>
  <si>
    <t>Formation en technique de recherche d'emploi</t>
  </si>
  <si>
    <t>Développement des fonctions des services</t>
  </si>
  <si>
    <t>Formation du PATS en GAR</t>
  </si>
  <si>
    <t>Formation des responsables financiers en gestion financieres</t>
  </si>
  <si>
    <t>Formation en passation des marchés</t>
  </si>
  <si>
    <t>30/06/2014</t>
  </si>
  <si>
    <t>15/07/2014</t>
  </si>
  <si>
    <t>30/07/2014</t>
  </si>
  <si>
    <t>05/08/2014</t>
  </si>
  <si>
    <t>15/08/2014</t>
  </si>
  <si>
    <t>15/02/14</t>
  </si>
  <si>
    <t>25/02/14</t>
  </si>
  <si>
    <t>05/03/14</t>
  </si>
  <si>
    <t>10/03/14</t>
  </si>
  <si>
    <t>15/03/14</t>
  </si>
  <si>
    <t>25/04/14</t>
  </si>
  <si>
    <t>05/05/14</t>
  </si>
  <si>
    <t>05/02/2014</t>
  </si>
  <si>
    <t>25/02/2014</t>
  </si>
  <si>
    <t>05/03/2014</t>
  </si>
  <si>
    <t>22/04/14</t>
  </si>
  <si>
    <t>30/04/14</t>
  </si>
  <si>
    <t>Pays/Organisation : SENEGAL/Université Assene Seck de Ziguinchor</t>
  </si>
  <si>
    <t>Sécurisation des salles informatique</t>
  </si>
  <si>
    <t>02</t>
  </si>
  <si>
    <t>35,05</t>
  </si>
  <si>
    <t>Acquisition d'ouvrage pour la BU</t>
  </si>
  <si>
    <t>Acquisition de banque de numérisation</t>
  </si>
  <si>
    <t>Acquisition de licence pour la BU</t>
  </si>
  <si>
    <t>Pays/Organisation: SENEGAL/UNIVERSITE ASSANE SECK DE ZIGUINCHOR</t>
  </si>
  <si>
    <t>Acquisition de ressources numériques
pour la BU</t>
  </si>
  <si>
    <t>Rayonnage pour la BU</t>
  </si>
  <si>
    <t>09/CF</t>
  </si>
  <si>
    <t>Réhabilitation ufr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</si>
</sst>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;@"/>
    <numFmt numFmtId="165" formatCode="_(* #,##0_);_(* \(#,##0\);_(* &quot;-&quot;??_);_(@_)"/>
    <numFmt numFmtId="166" formatCode="0.0000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4"/>
      <name val="Times New Roman"/>
      <family val="1"/>
    </font>
    <font>
      <i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49" fontId="2" fillId="2" borderId="1" xfId="0" applyNumberFormat="1" applyFont="1" applyFill="1" applyBorder="1" applyAlignment="1" applyProtection="1">
      <protection locked="0"/>
    </xf>
    <xf numFmtId="49" fontId="2" fillId="2" borderId="2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protection locked="0"/>
    </xf>
    <xf numFmtId="49" fontId="2" fillId="3" borderId="4" xfId="0" applyNumberFormat="1" applyFont="1" applyFill="1" applyBorder="1" applyAlignment="1"/>
    <xf numFmtId="49" fontId="2" fillId="2" borderId="7" xfId="0" applyNumberFormat="1" applyFont="1" applyFill="1" applyBorder="1" applyAlignment="1" applyProtection="1">
      <protection locked="0"/>
    </xf>
    <xf numFmtId="49" fontId="2" fillId="2" borderId="8" xfId="0" applyNumberFormat="1" applyFont="1" applyFill="1" applyBorder="1" applyAlignment="1" applyProtection="1">
      <protection locked="0"/>
    </xf>
    <xf numFmtId="49" fontId="2" fillId="2" borderId="9" xfId="0" applyNumberFormat="1" applyFont="1" applyFill="1" applyBorder="1" applyAlignment="1" applyProtection="1">
      <protection locked="0"/>
    </xf>
    <xf numFmtId="49" fontId="3" fillId="0" borderId="10" xfId="0" applyNumberFormat="1" applyFont="1" applyBorder="1"/>
    <xf numFmtId="49" fontId="2" fillId="2" borderId="10" xfId="0" applyNumberFormat="1" applyFont="1" applyFill="1" applyBorder="1" applyProtection="1">
      <protection locked="0"/>
    </xf>
    <xf numFmtId="49" fontId="2" fillId="0" borderId="0" xfId="0" applyNumberFormat="1" applyFont="1"/>
    <xf numFmtId="49" fontId="3" fillId="0" borderId="11" xfId="0" applyNumberFormat="1" applyFont="1" applyBorder="1"/>
    <xf numFmtId="49" fontId="2" fillId="2" borderId="11" xfId="0" applyNumberFormat="1" applyFont="1" applyFill="1" applyBorder="1" applyProtection="1">
      <protection locked="0"/>
    </xf>
    <xf numFmtId="49" fontId="3" fillId="0" borderId="0" xfId="0" applyNumberFormat="1" applyFont="1" applyAlignment="1">
      <alignment vertical="center"/>
    </xf>
    <xf numFmtId="49" fontId="3" fillId="2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2" fillId="3" borderId="7" xfId="0" applyNumberFormat="1" applyFont="1" applyFill="1" applyBorder="1" applyAlignment="1"/>
    <xf numFmtId="49" fontId="2" fillId="3" borderId="5" xfId="0" applyNumberFormat="1" applyFont="1" applyFill="1" applyBorder="1" applyAlignment="1"/>
    <xf numFmtId="49" fontId="2" fillId="2" borderId="12" xfId="0" applyNumberFormat="1" applyFont="1" applyFill="1" applyBorder="1" applyAlignment="1" applyProtection="1">
      <protection locked="0"/>
    </xf>
    <xf numFmtId="49" fontId="3" fillId="0" borderId="0" xfId="0" applyNumberFormat="1" applyFont="1"/>
    <xf numFmtId="4" fontId="2" fillId="2" borderId="1" xfId="0" applyNumberFormat="1" applyFont="1" applyFill="1" applyBorder="1" applyAlignment="1" applyProtection="1">
      <protection locked="0"/>
    </xf>
    <xf numFmtId="4" fontId="2" fillId="2" borderId="4" xfId="0" applyNumberFormat="1" applyFont="1" applyFill="1" applyBorder="1" applyAlignment="1" applyProtection="1">
      <protection locked="0"/>
    </xf>
    <xf numFmtId="4" fontId="2" fillId="3" borderId="4" xfId="0" applyNumberFormat="1" applyFont="1" applyFill="1" applyBorder="1" applyAlignment="1"/>
    <xf numFmtId="4" fontId="2" fillId="2" borderId="12" xfId="0" applyNumberFormat="1" applyFont="1" applyFill="1" applyBorder="1" applyAlignment="1" applyProtection="1">
      <protection locked="0"/>
    </xf>
    <xf numFmtId="4" fontId="2" fillId="2" borderId="13" xfId="0" applyNumberFormat="1" applyFont="1" applyFill="1" applyBorder="1" applyAlignment="1" applyProtection="1">
      <protection locked="0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Alignment="1">
      <alignment horizontal="center" vertical="center"/>
    </xf>
    <xf numFmtId="49" fontId="3" fillId="2" borderId="9" xfId="0" applyNumberFormat="1" applyFont="1" applyFill="1" applyBorder="1" applyProtection="1">
      <protection locked="0"/>
    </xf>
    <xf numFmtId="49" fontId="2" fillId="3" borderId="6" xfId="0" applyNumberFormat="1" applyFont="1" applyFill="1" applyBorder="1" applyAlignment="1"/>
    <xf numFmtId="49" fontId="2" fillId="0" borderId="0" xfId="0" applyNumberFormat="1" applyFont="1" applyBorder="1"/>
    <xf numFmtId="49" fontId="2" fillId="0" borderId="14" xfId="0" applyNumberFormat="1" applyFont="1" applyBorder="1"/>
    <xf numFmtId="49" fontId="2" fillId="0" borderId="10" xfId="0" applyNumberFormat="1" applyFont="1" applyBorder="1"/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 applyProtection="1">
      <protection locked="0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/>
    <xf numFmtId="49" fontId="2" fillId="4" borderId="17" xfId="0" applyNumberFormat="1" applyFont="1" applyFill="1" applyBorder="1" applyAlignment="1"/>
    <xf numFmtId="49" fontId="2" fillId="4" borderId="4" xfId="0" applyNumberFormat="1" applyFont="1" applyFill="1" applyBorder="1"/>
    <xf numFmtId="49" fontId="2" fillId="4" borderId="13" xfId="0" applyNumberFormat="1" applyFont="1" applyFill="1" applyBorder="1" applyAlignment="1"/>
    <xf numFmtId="49" fontId="2" fillId="4" borderId="18" xfId="0" applyNumberFormat="1" applyFont="1" applyFill="1" applyBorder="1" applyAlignment="1">
      <alignment horizontal="center" wrapText="1"/>
    </xf>
    <xf numFmtId="49" fontId="2" fillId="4" borderId="6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/>
    <xf numFmtId="49" fontId="2" fillId="4" borderId="6" xfId="0" applyNumberFormat="1" applyFont="1" applyFill="1" applyBorder="1"/>
    <xf numFmtId="49" fontId="2" fillId="4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5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4" xfId="0" applyFont="1" applyBorder="1"/>
    <xf numFmtId="49" fontId="2" fillId="3" borderId="2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 applyProtection="1">
      <protection locked="0"/>
    </xf>
    <xf numFmtId="49" fontId="2" fillId="3" borderId="5" xfId="0" applyNumberFormat="1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4" fontId="2" fillId="3" borderId="4" xfId="0" applyNumberFormat="1" applyFont="1" applyFill="1" applyBorder="1" applyAlignment="1" applyProtection="1">
      <protection locked="0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 applyProtection="1">
      <protection locked="0"/>
    </xf>
    <xf numFmtId="49" fontId="2" fillId="3" borderId="17" xfId="0" applyNumberFormat="1" applyFont="1" applyFill="1" applyBorder="1" applyAlignment="1" applyProtection="1">
      <protection locked="0"/>
    </xf>
    <xf numFmtId="4" fontId="2" fillId="3" borderId="17" xfId="0" applyNumberFormat="1" applyFont="1" applyFill="1" applyBorder="1" applyAlignment="1" applyProtection="1">
      <protection locked="0"/>
    </xf>
    <xf numFmtId="49" fontId="2" fillId="3" borderId="18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 applyProtection="1">
      <protection locked="0"/>
    </xf>
    <xf numFmtId="49" fontId="2" fillId="3" borderId="18" xfId="0" applyNumberFormat="1" applyFont="1" applyFill="1" applyBorder="1" applyAlignment="1" applyProtection="1">
      <protection locked="0"/>
    </xf>
    <xf numFmtId="49" fontId="2" fillId="3" borderId="20" xfId="0" applyNumberFormat="1" applyFont="1" applyFill="1" applyBorder="1" applyAlignment="1"/>
    <xf numFmtId="4" fontId="2" fillId="3" borderId="20" xfId="0" applyNumberFormat="1" applyFont="1" applyFill="1" applyBorder="1" applyAlignment="1"/>
    <xf numFmtId="49" fontId="2" fillId="3" borderId="22" xfId="0" applyNumberFormat="1" applyFont="1" applyFill="1" applyBorder="1" applyAlignment="1"/>
    <xf numFmtId="49" fontId="2" fillId="3" borderId="17" xfId="0" applyNumberFormat="1" applyFont="1" applyFill="1" applyBorder="1" applyAlignment="1" applyProtection="1">
      <alignment horizontal="center"/>
      <protection locked="0"/>
    </xf>
    <xf numFmtId="49" fontId="2" fillId="3" borderId="23" xfId="0" applyNumberFormat="1" applyFont="1" applyFill="1" applyBorder="1" applyAlignment="1"/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/>
    <xf numFmtId="49" fontId="2" fillId="5" borderId="5" xfId="0" applyNumberFormat="1" applyFont="1" applyFill="1" applyBorder="1"/>
    <xf numFmtId="49" fontId="2" fillId="5" borderId="11" xfId="0" applyNumberFormat="1" applyFont="1" applyFill="1" applyBorder="1"/>
    <xf numFmtId="49" fontId="2" fillId="5" borderId="6" xfId="0" applyNumberFormat="1" applyFont="1" applyFill="1" applyBorder="1"/>
    <xf numFmtId="49" fontId="2" fillId="5" borderId="0" xfId="0" applyNumberFormat="1" applyFont="1" applyFill="1" applyAlignment="1">
      <alignment vertical="center"/>
    </xf>
    <xf numFmtId="49" fontId="2" fillId="0" borderId="6" xfId="0" applyNumberFormat="1" applyFont="1" applyFill="1" applyBorder="1"/>
    <xf numFmtId="0" fontId="5" fillId="0" borderId="7" xfId="0" applyFont="1" applyBorder="1"/>
    <xf numFmtId="0" fontId="5" fillId="0" borderId="0" xfId="0" applyFont="1" applyBorder="1"/>
    <xf numFmtId="49" fontId="2" fillId="0" borderId="0" xfId="0" applyNumberFormat="1" applyFont="1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/>
    <xf numFmtId="49" fontId="2" fillId="0" borderId="1" xfId="0" applyNumberFormat="1" applyFont="1" applyFill="1" applyBorder="1"/>
    <xf numFmtId="49" fontId="2" fillId="0" borderId="13" xfId="0" applyNumberFormat="1" applyFont="1" applyFill="1" applyBorder="1"/>
    <xf numFmtId="49" fontId="3" fillId="0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Protection="1">
      <protection locked="0"/>
    </xf>
    <xf numFmtId="49" fontId="3" fillId="4" borderId="25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protection locked="0"/>
    </xf>
    <xf numFmtId="3" fontId="2" fillId="2" borderId="4" xfId="0" applyNumberFormat="1" applyFont="1" applyFill="1" applyBorder="1" applyAlignment="1" applyProtection="1">
      <protection locked="0"/>
    </xf>
    <xf numFmtId="49" fontId="3" fillId="4" borderId="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0" fillId="6" borderId="13" xfId="0" applyNumberFormat="1" applyFill="1" applyBorder="1" applyAlignment="1">
      <alignment wrapText="1"/>
    </xf>
    <xf numFmtId="49" fontId="2" fillId="6" borderId="13" xfId="0" applyNumberFormat="1" applyFont="1" applyFill="1" applyBorder="1" applyAlignment="1" applyProtection="1">
      <protection locked="0"/>
    </xf>
    <xf numFmtId="4" fontId="2" fillId="6" borderId="13" xfId="0" applyNumberFormat="1" applyFont="1" applyFill="1" applyBorder="1" applyAlignment="1" applyProtection="1">
      <protection locked="0"/>
    </xf>
    <xf numFmtId="49" fontId="2" fillId="6" borderId="13" xfId="0" applyNumberFormat="1" applyFont="1" applyFill="1" applyBorder="1" applyAlignment="1" applyProtection="1">
      <alignment horizontal="center"/>
      <protection locked="0"/>
    </xf>
    <xf numFmtId="49" fontId="2" fillId="6" borderId="3" xfId="0" applyNumberFormat="1" applyFont="1" applyFill="1" applyBorder="1" applyAlignment="1" applyProtection="1">
      <protection locked="0"/>
    </xf>
    <xf numFmtId="49" fontId="2" fillId="6" borderId="14" xfId="0" applyNumberFormat="1" applyFont="1" applyFill="1" applyBorder="1" applyAlignment="1" applyProtection="1">
      <protection locked="0"/>
    </xf>
    <xf numFmtId="49" fontId="2" fillId="6" borderId="3" xfId="0" applyNumberFormat="1" applyFont="1" applyFill="1" applyBorder="1" applyAlignment="1">
      <alignment horizontal="center" wrapText="1"/>
    </xf>
    <xf numFmtId="49" fontId="2" fillId="6" borderId="4" xfId="0" applyNumberFormat="1" applyFont="1" applyFill="1" applyBorder="1" applyAlignment="1" applyProtection="1">
      <protection locked="0"/>
    </xf>
    <xf numFmtId="4" fontId="2" fillId="6" borderId="4" xfId="0" applyNumberFormat="1" applyFont="1" applyFill="1" applyBorder="1" applyAlignment="1" applyProtection="1">
      <protection locked="0"/>
    </xf>
    <xf numFmtId="49" fontId="2" fillId="6" borderId="4" xfId="0" applyNumberFormat="1" applyFont="1" applyFill="1" applyBorder="1" applyAlignment="1" applyProtection="1">
      <alignment horizontal="center"/>
      <protection locked="0"/>
    </xf>
    <xf numFmtId="49" fontId="2" fillId="6" borderId="6" xfId="0" applyNumberFormat="1" applyFont="1" applyFill="1" applyBorder="1" applyAlignment="1" applyProtection="1">
      <protection locked="0"/>
    </xf>
    <xf numFmtId="49" fontId="2" fillId="6" borderId="6" xfId="0" applyNumberFormat="1" applyFont="1" applyFill="1" applyBorder="1" applyAlignment="1">
      <alignment horizontal="center" wrapText="1"/>
    </xf>
    <xf numFmtId="49" fontId="0" fillId="6" borderId="1" xfId="0" applyNumberFormat="1" applyFill="1" applyBorder="1" applyAlignment="1">
      <alignment wrapText="1"/>
    </xf>
    <xf numFmtId="49" fontId="2" fillId="6" borderId="1" xfId="0" applyNumberFormat="1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protection locked="0"/>
    </xf>
    <xf numFmtId="49" fontId="3" fillId="4" borderId="15" xfId="0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 applyProtection="1">
      <protection locked="0"/>
    </xf>
    <xf numFmtId="164" fontId="2" fillId="2" borderId="5" xfId="0" applyNumberFormat="1" applyFont="1" applyFill="1" applyBorder="1" applyAlignment="1" applyProtection="1">
      <protection locked="0"/>
    </xf>
    <xf numFmtId="164" fontId="7" fillId="2" borderId="5" xfId="0" applyNumberFormat="1" applyFont="1" applyFill="1" applyBorder="1" applyAlignment="1" applyProtection="1">
      <protection locked="0"/>
    </xf>
    <xf numFmtId="49" fontId="5" fillId="0" borderId="0" xfId="0" applyNumberFormat="1" applyFont="1" applyAlignment="1">
      <alignment wrapText="1"/>
    </xf>
    <xf numFmtId="49" fontId="2" fillId="6" borderId="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7" xfId="0" applyNumberFormat="1" applyFont="1" applyFill="1" applyBorder="1" applyAlignment="1" applyProtection="1">
      <protection locked="0"/>
    </xf>
    <xf numFmtId="49" fontId="2" fillId="6" borderId="8" xfId="0" applyNumberFormat="1" applyFont="1" applyFill="1" applyBorder="1" applyAlignment="1" applyProtection="1">
      <protection locked="0"/>
    </xf>
    <xf numFmtId="49" fontId="2" fillId="6" borderId="9" xfId="0" applyNumberFormat="1" applyFont="1" applyFill="1" applyBorder="1" applyAlignment="1" applyProtection="1">
      <protection locked="0"/>
    </xf>
    <xf numFmtId="49" fontId="2" fillId="6" borderId="12" xfId="0" applyNumberFormat="1" applyFont="1" applyFill="1" applyBorder="1" applyAlignment="1" applyProtection="1">
      <protection locked="0"/>
    </xf>
    <xf numFmtId="49" fontId="3" fillId="6" borderId="11" xfId="0" applyNumberFormat="1" applyFont="1" applyFill="1" applyBorder="1"/>
    <xf numFmtId="49" fontId="2" fillId="6" borderId="5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2" borderId="7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>
      <alignment horizontal="center"/>
    </xf>
    <xf numFmtId="49" fontId="2" fillId="6" borderId="4" xfId="0" applyNumberFormat="1" applyFont="1" applyFill="1" applyBorder="1" applyAlignment="1" applyProtection="1">
      <alignment horizontal="center" wrapText="1"/>
      <protection locked="0"/>
    </xf>
    <xf numFmtId="49" fontId="2" fillId="6" borderId="7" xfId="0" applyNumberFormat="1" applyFont="1" applyFill="1" applyBorder="1" applyAlignment="1" applyProtection="1">
      <alignment horizontal="center"/>
      <protection locked="0"/>
    </xf>
    <xf numFmtId="49" fontId="2" fillId="6" borderId="9" xfId="0" applyNumberFormat="1" applyFont="1" applyFill="1" applyBorder="1" applyAlignment="1" applyProtection="1">
      <alignment horizontal="center"/>
      <protection locked="0"/>
    </xf>
    <xf numFmtId="49" fontId="2" fillId="6" borderId="6" xfId="0" applyNumberFormat="1" applyFont="1" applyFill="1" applyBorder="1" applyAlignment="1" applyProtection="1">
      <alignment horizontal="center"/>
      <protection locked="0"/>
    </xf>
    <xf numFmtId="49" fontId="2" fillId="6" borderId="3" xfId="0" applyNumberFormat="1" applyFont="1" applyFill="1" applyBorder="1" applyAlignment="1" applyProtection="1">
      <alignment horizontal="center"/>
      <protection locked="0"/>
    </xf>
    <xf numFmtId="49" fontId="2" fillId="7" borderId="0" xfId="0" applyNumberFormat="1" applyFont="1" applyFill="1" applyBorder="1" applyAlignment="1"/>
    <xf numFmtId="49" fontId="2" fillId="7" borderId="0" xfId="0" applyNumberFormat="1" applyFont="1" applyFill="1" applyBorder="1" applyAlignment="1">
      <alignment horizontal="center" wrapText="1"/>
    </xf>
    <xf numFmtId="4" fontId="2" fillId="7" borderId="0" xfId="0" applyNumberFormat="1" applyFont="1" applyFill="1" applyBorder="1" applyAlignment="1" applyProtection="1">
      <protection locked="0"/>
    </xf>
    <xf numFmtId="49" fontId="2" fillId="0" borderId="4" xfId="0" applyNumberFormat="1" applyFont="1" applyFill="1" applyBorder="1" applyAlignment="1" applyProtection="1">
      <protection locked="0"/>
    </xf>
    <xf numFmtId="3" fontId="2" fillId="2" borderId="13" xfId="0" applyNumberFormat="1" applyFont="1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65" fontId="2" fillId="0" borderId="0" xfId="1" applyNumberFormat="1" applyFont="1"/>
    <xf numFmtId="4" fontId="2" fillId="0" borderId="0" xfId="0" applyNumberFormat="1" applyFont="1"/>
    <xf numFmtId="3" fontId="2" fillId="0" borderId="0" xfId="0" applyNumberFormat="1" applyFont="1"/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49" fontId="7" fillId="2" borderId="13" xfId="0" applyNumberFormat="1" applyFont="1" applyFill="1" applyBorder="1" applyAlignment="1" applyProtection="1">
      <alignment horizontal="center" wrapText="1"/>
      <protection locked="0"/>
    </xf>
    <xf numFmtId="49" fontId="7" fillId="2" borderId="4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166" fontId="2" fillId="0" borderId="0" xfId="0" applyNumberFormat="1" applyFont="1"/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/>
    <xf numFmtId="49" fontId="9" fillId="8" borderId="4" xfId="0" applyNumberFormat="1" applyFont="1" applyFill="1" applyBorder="1" applyAlignment="1" applyProtection="1">
      <alignment horizontal="center"/>
      <protection locked="0"/>
    </xf>
    <xf numFmtId="4" fontId="2" fillId="8" borderId="4" xfId="0" applyNumberFormat="1" applyFont="1" applyFill="1" applyBorder="1" applyAlignment="1" applyProtection="1">
      <protection locked="0"/>
    </xf>
    <xf numFmtId="49" fontId="2" fillId="8" borderId="4" xfId="0" applyNumberFormat="1" applyFont="1" applyFill="1" applyBorder="1" applyAlignment="1" applyProtection="1">
      <protection locked="0"/>
    </xf>
    <xf numFmtId="49" fontId="2" fillId="8" borderId="5" xfId="0" applyNumberFormat="1" applyFont="1" applyFill="1" applyBorder="1" applyAlignment="1" applyProtection="1">
      <protection locked="0"/>
    </xf>
    <xf numFmtId="49" fontId="2" fillId="8" borderId="6" xfId="0" applyNumberFormat="1" applyFont="1" applyFill="1" applyBorder="1" applyAlignment="1" applyProtection="1">
      <protection locked="0"/>
    </xf>
    <xf numFmtId="49" fontId="2" fillId="8" borderId="6" xfId="0" applyNumberFormat="1" applyFont="1" applyFill="1" applyBorder="1" applyAlignment="1" applyProtection="1">
      <alignment horizontal="center"/>
      <protection locked="0"/>
    </xf>
    <xf numFmtId="49" fontId="8" fillId="8" borderId="4" xfId="0" applyNumberFormat="1" applyFont="1" applyFill="1" applyBorder="1" applyAlignment="1" applyProtection="1">
      <alignment horizontal="center" wrapText="1"/>
      <protection locked="0"/>
    </xf>
    <xf numFmtId="49" fontId="2" fillId="8" borderId="0" xfId="0" applyNumberFormat="1" applyFont="1" applyFill="1" applyBorder="1" applyAlignment="1" applyProtection="1">
      <protection locked="0"/>
    </xf>
    <xf numFmtId="0" fontId="0" fillId="6" borderId="13" xfId="0" applyFill="1" applyBorder="1" applyAlignment="1">
      <alignment vertical="center" wrapText="1"/>
    </xf>
    <xf numFmtId="49" fontId="2" fillId="6" borderId="7" xfId="0" applyNumberFormat="1" applyFont="1" applyFill="1" applyBorder="1" applyAlignment="1" applyProtection="1">
      <alignment horizontal="center" wrapText="1"/>
      <protection locked="0"/>
    </xf>
    <xf numFmtId="165" fontId="2" fillId="6" borderId="4" xfId="1" applyNumberFormat="1" applyFont="1" applyFill="1" applyBorder="1" applyAlignment="1" applyProtection="1">
      <protection locked="0"/>
    </xf>
    <xf numFmtId="164" fontId="2" fillId="6" borderId="5" xfId="0" applyNumberFormat="1" applyFont="1" applyFill="1" applyBorder="1" applyAlignment="1" applyProtection="1">
      <protection locked="0"/>
    </xf>
    <xf numFmtId="164" fontId="2" fillId="6" borderId="4" xfId="0" applyNumberFormat="1" applyFont="1" applyFill="1" applyBorder="1" applyAlignment="1" applyProtection="1">
      <protection locked="0"/>
    </xf>
    <xf numFmtId="164" fontId="2" fillId="6" borderId="6" xfId="0" applyNumberFormat="1" applyFont="1" applyFill="1" applyBorder="1" applyAlignment="1" applyProtection="1">
      <protection locked="0"/>
    </xf>
    <xf numFmtId="49" fontId="9" fillId="2" borderId="4" xfId="0" applyNumberFormat="1" applyFont="1" applyFill="1" applyBorder="1" applyAlignment="1" applyProtection="1">
      <protection locked="0"/>
    </xf>
    <xf numFmtId="3" fontId="8" fillId="2" borderId="4" xfId="0" applyNumberFormat="1" applyFont="1" applyFill="1" applyBorder="1" applyAlignment="1" applyProtection="1">
      <protection locked="0"/>
    </xf>
    <xf numFmtId="3" fontId="10" fillId="2" borderId="4" xfId="0" applyNumberFormat="1" applyFont="1" applyFill="1" applyBorder="1" applyAlignment="1" applyProtection="1">
      <protection locked="0"/>
    </xf>
    <xf numFmtId="3" fontId="10" fillId="8" borderId="4" xfId="0" applyNumberFormat="1" applyFont="1" applyFill="1" applyBorder="1" applyAlignment="1" applyProtection="1">
      <protection locked="0"/>
    </xf>
    <xf numFmtId="1" fontId="2" fillId="0" borderId="1" xfId="0" applyNumberFormat="1" applyFont="1" applyBorder="1"/>
    <xf numFmtId="3" fontId="2" fillId="7" borderId="1" xfId="1" applyNumberFormat="1" applyFont="1" applyFill="1" applyBorder="1" applyAlignment="1" applyProtection="1">
      <alignment horizontal="center"/>
      <protection locked="0"/>
    </xf>
    <xf numFmtId="165" fontId="2" fillId="7" borderId="1" xfId="1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protection locked="0"/>
    </xf>
    <xf numFmtId="49" fontId="2" fillId="4" borderId="4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Border="1" applyAlignment="1">
      <alignment wrapText="1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/>
    <xf numFmtId="49" fontId="3" fillId="7" borderId="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/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/>
    <xf numFmtId="0" fontId="0" fillId="0" borderId="10" xfId="0" applyBorder="1" applyAlignment="1"/>
    <xf numFmtId="0" fontId="0" fillId="0" borderId="3" xfId="0" applyBorder="1" applyAlignment="1"/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49" fontId="2" fillId="2" borderId="7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49" fontId="3" fillId="5" borderId="0" xfId="0" applyNumberFormat="1" applyFont="1" applyFill="1" applyAlignment="1"/>
    <xf numFmtId="0" fontId="0" fillId="5" borderId="0" xfId="0" applyFill="1" applyAlignment="1"/>
    <xf numFmtId="49" fontId="0" fillId="0" borderId="27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1816100</xdr:colOff>
      <xdr:row>0</xdr:row>
      <xdr:rowOff>177800</xdr:rowOff>
    </xdr:from>
    <xdr:to>
      <xdr:col>4</xdr:col>
      <xdr:colOff>238125</xdr:colOff>
      <xdr:row>2</xdr:row>
      <xdr:rowOff>50800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816100" y="177800"/>
          <a:ext cx="3349625" cy="279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800" kern="10" spc="0">
              <a:ln w="9525">
                <a:solidFill>
                  <a:srgbClr val="00B050"/>
                </a:solidFill>
                <a:round/>
                <a:headEnd/>
                <a:tailEnd/>
              </a:ln>
              <a:solidFill>
                <a:srgbClr val="00B050"/>
              </a:solidFill>
              <a:effectLst>
                <a:outerShdw dist="35921" dir="2700000" algn="ctr" rotWithShape="0">
                  <a:srgbClr val="868686">
                    <a:alpha val="50000"/>
                  </a:srgbClr>
                </a:outerShdw>
              </a:effectLst>
              <a:latin typeface="Arial Black"/>
            </a:rPr>
            <a:t>UNIVERSITE ASSANE SECK  DE  ZIGUINCHOR</a:t>
          </a:r>
        </a:p>
      </xdr:txBody>
    </xdr:sp>
    <xdr:clientData/>
  </xdr:twoCellAnchor>
  <xdr:twoCellAnchor>
    <xdr:from>
      <xdr:col>0</xdr:col>
      <xdr:colOff>1606550</xdr:colOff>
      <xdr:row>2</xdr:row>
      <xdr:rowOff>98425</xdr:rowOff>
    </xdr:from>
    <xdr:to>
      <xdr:col>7</xdr:col>
      <xdr:colOff>381000</xdr:colOff>
      <xdr:row>9</xdr:row>
      <xdr:rowOff>53975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606550" y="504825"/>
          <a:ext cx="633095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***********                                                                              </a:t>
          </a:r>
          <a:r>
            <a:rPr lang="fr-FR" sz="1000" b="0" i="0" u="none" strike="noStrike" baseline="0">
              <a:solidFill>
                <a:srgbClr val="0D0D0D"/>
              </a:solidFill>
              <a:latin typeface="Franklin Gothic Book"/>
              <a:cs typeface="Calibri"/>
            </a:rPr>
            <a:t>__________________/</a:t>
          </a:r>
          <a:r>
            <a:rPr lang="fr-FR" sz="1000" b="1" i="0" u="none" strike="noStrike" baseline="0">
              <a:solidFill>
                <a:srgbClr val="00589A"/>
              </a:solidFill>
              <a:latin typeface="Franklin Gothic Book"/>
              <a:cs typeface="Calibri"/>
            </a:rPr>
            <a:t>UASZ</a:t>
          </a:r>
          <a:r>
            <a:rPr lang="fr-FR" sz="1000" b="0" i="0" u="none" strike="noStrike" baseline="0">
              <a:solidFill>
                <a:srgbClr val="0D0D0D"/>
              </a:solidFill>
              <a:latin typeface="Franklin Gothic Book"/>
              <a:cs typeface="Calibri"/>
            </a:rPr>
            <a:t>/</a:t>
          </a:r>
          <a:r>
            <a:rPr lang="fr-FR" sz="1000" b="1" i="0" u="none" strike="noStrike" baseline="0">
              <a:solidFill>
                <a:srgbClr val="00589A"/>
              </a:solidFill>
              <a:latin typeface="Franklin Gothic Book"/>
              <a:cs typeface="Calibri"/>
            </a:rPr>
            <a:t>CAB-REC</a:t>
          </a:r>
          <a:r>
            <a:rPr lang="fr-FR" sz="1000" b="0" i="0" u="none" strike="noStrike" baseline="0">
              <a:solidFill>
                <a:srgbClr val="0D0D0D"/>
              </a:solidFill>
              <a:latin typeface="Franklin Gothic Book"/>
              <a:cs typeface="Calibri"/>
            </a:rPr>
            <a:t>/</a:t>
          </a:r>
          <a:r>
            <a:rPr lang="fr-FR" sz="1000" b="1" i="0" u="none" strike="noStrike" baseline="0">
              <a:solidFill>
                <a:srgbClr val="00589A"/>
              </a:solidFill>
              <a:latin typeface="Franklin Gothic Book"/>
              <a:cs typeface="Calibri"/>
            </a:rPr>
            <a:t>SG</a:t>
          </a:r>
          <a:r>
            <a:rPr lang="fr-FR" sz="1100" b="0" i="0" u="none" strike="noStrike" baseline="0">
              <a:solidFill>
                <a:srgbClr val="00589A"/>
              </a:solidFill>
              <a:latin typeface="Calibri"/>
              <a:cs typeface="Calibri"/>
            </a:rPr>
            <a:t>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600" b="1" i="0" u="none" strike="noStrike" baseline="0">
              <a:solidFill>
                <a:srgbClr val="2903CD"/>
              </a:solidFill>
              <a:latin typeface="Franklin Gothic Book"/>
            </a:rPr>
            <a:t>          RECTORAT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*******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1" i="0" u="sng" strike="noStrike" baseline="0">
              <a:solidFill>
                <a:srgbClr val="700000"/>
              </a:solidFill>
              <a:latin typeface="Calibri"/>
              <a:cs typeface="Calibri"/>
            </a:rPr>
            <a:t>BP</a:t>
          </a:r>
          <a:r>
            <a:rPr lang="fr-FR" sz="1100" b="1" i="0" u="none" strike="noStrike" baseline="0">
              <a:solidFill>
                <a:srgbClr val="700000"/>
              </a:solidFill>
              <a:latin typeface="Calibri"/>
              <a:cs typeface="Calibri"/>
            </a:rPr>
            <a:t> : 523 - Ziguinchor /  </a:t>
          </a:r>
          <a:r>
            <a:rPr lang="fr-FR" sz="1100" b="1" i="0" u="sng" strike="noStrike" baseline="0">
              <a:solidFill>
                <a:srgbClr val="700000"/>
              </a:solidFill>
              <a:latin typeface="Calibri"/>
              <a:cs typeface="Calibri"/>
            </a:rPr>
            <a:t>Téléphone</a:t>
          </a:r>
          <a:r>
            <a:rPr lang="fr-FR" sz="1100" b="1" i="0" u="none" strike="noStrike" baseline="0">
              <a:solidFill>
                <a:srgbClr val="700000"/>
              </a:solidFill>
              <a:latin typeface="Calibri"/>
              <a:cs typeface="Calibri"/>
            </a:rPr>
            <a:t> / </a:t>
          </a:r>
          <a:r>
            <a:rPr lang="fr-FR" sz="1100" b="1" i="0" u="sng" strike="noStrike" baseline="0">
              <a:solidFill>
                <a:srgbClr val="700000"/>
              </a:solidFill>
              <a:latin typeface="Calibri"/>
              <a:cs typeface="Calibri"/>
            </a:rPr>
            <a:t>Fax</a:t>
          </a:r>
          <a:r>
            <a:rPr lang="fr-FR" sz="1100" b="1" i="0" u="none" strike="noStrike" baseline="0">
              <a:solidFill>
                <a:srgbClr val="700000"/>
              </a:solidFill>
              <a:latin typeface="Calibri"/>
              <a:cs typeface="Calibri"/>
            </a:rPr>
            <a:t> : 33 991.68.09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</a:t>
          </a:r>
          <a:r>
            <a:rPr lang="fr-FR" sz="1200" b="1" i="0" u="none" strike="noStrike" baseline="0">
              <a:solidFill>
                <a:srgbClr val="000000"/>
              </a:solidFill>
              <a:latin typeface="Franklin Gothic Book"/>
              <a:cs typeface="Calibri"/>
            </a:rPr>
            <a:t>Ziguinchor, le ………………………..</a:t>
          </a:r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1638300</xdr:colOff>
      <xdr:row>7</xdr:row>
      <xdr:rowOff>139700</xdr:rowOff>
    </xdr:to>
    <xdr:pic>
      <xdr:nvPicPr>
        <xdr:cNvPr id="3073" name="Image 0" descr="Logo-UAS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83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5"/>
  <sheetViews>
    <sheetView topLeftCell="A26" zoomScale="80" zoomScaleNormal="80" workbookViewId="0">
      <selection activeCell="E44" sqref="E44"/>
    </sheetView>
  </sheetViews>
  <sheetFormatPr defaultColWidth="9.140625" defaultRowHeight="15.75" x14ac:dyDescent="0.25"/>
  <cols>
    <col min="1" max="1" width="42.140625" style="13" customWidth="1"/>
    <col min="2" max="2" width="16.42578125" style="13" hidden="1" customWidth="1"/>
    <col min="3" max="3" width="16.85546875" style="13" hidden="1" customWidth="1"/>
    <col min="4" max="4" width="11.140625" style="13" customWidth="1"/>
    <col min="5" max="5" width="11.7109375" style="13" customWidth="1"/>
    <col min="6" max="6" width="12.140625" style="13" customWidth="1"/>
    <col min="7" max="7" width="11.85546875" style="13" customWidth="1"/>
    <col min="8" max="9" width="16.85546875" style="13" hidden="1" customWidth="1"/>
    <col min="10" max="10" width="12.85546875" style="13" customWidth="1"/>
    <col min="11" max="11" width="8.85546875" style="13" customWidth="1"/>
    <col min="12" max="13" width="17" style="13" customWidth="1"/>
    <col min="14" max="14" width="18" style="13" hidden="1" customWidth="1"/>
    <col min="15" max="15" width="17" style="13" customWidth="1"/>
    <col min="16" max="16" width="11.42578125" style="13" bestFit="1" customWidth="1"/>
    <col min="17" max="18" width="17" style="13" customWidth="1"/>
    <col min="19" max="19" width="8.85546875" style="13" customWidth="1"/>
    <col min="20" max="22" width="16.85546875" style="13" customWidth="1"/>
    <col min="23" max="23" width="3.140625" style="94" customWidth="1"/>
    <col min="24" max="24" width="17.42578125" style="13" hidden="1" customWidth="1"/>
    <col min="25" max="26" width="16.85546875" style="13" customWidth="1"/>
    <col min="27" max="16384" width="9.140625" style="13"/>
  </cols>
  <sheetData>
    <row r="1" spans="1:26" x14ac:dyDescent="0.25">
      <c r="A1" s="13" t="s">
        <v>183</v>
      </c>
      <c r="W1" s="89"/>
    </row>
    <row r="2" spans="1:26" x14ac:dyDescent="0.25">
      <c r="A2" s="28" t="s">
        <v>222</v>
      </c>
      <c r="B2" s="12"/>
      <c r="W2" s="89"/>
    </row>
    <row r="3" spans="1:26" x14ac:dyDescent="0.25">
      <c r="A3" s="29" t="s">
        <v>147</v>
      </c>
      <c r="B3" s="15"/>
      <c r="L3" s="99"/>
      <c r="M3" s="100"/>
      <c r="N3" s="82" t="s">
        <v>106</v>
      </c>
      <c r="O3" s="83"/>
      <c r="P3" s="83"/>
      <c r="Q3" s="83"/>
      <c r="R3" s="84"/>
      <c r="W3" s="89"/>
    </row>
    <row r="4" spans="1:26" x14ac:dyDescent="0.25">
      <c r="A4" s="103"/>
      <c r="B4" s="104"/>
      <c r="M4" s="106"/>
      <c r="N4" s="82"/>
      <c r="O4" s="83"/>
      <c r="P4" s="83"/>
      <c r="Q4" s="83"/>
      <c r="R4" s="84"/>
      <c r="W4" s="89"/>
    </row>
    <row r="5" spans="1:26" ht="63" x14ac:dyDescent="0.25">
      <c r="A5" s="103"/>
      <c r="B5" s="104"/>
      <c r="L5" s="105" t="s">
        <v>105</v>
      </c>
      <c r="M5" s="106"/>
      <c r="N5" s="82"/>
      <c r="O5" s="83"/>
      <c r="P5" s="83"/>
      <c r="Q5" s="83"/>
      <c r="R5" s="84"/>
      <c r="W5" s="89"/>
    </row>
    <row r="6" spans="1:26" s="18" customFormat="1" ht="31.5" customHeight="1" x14ac:dyDescent="0.2">
      <c r="A6" s="16" t="s">
        <v>136</v>
      </c>
      <c r="B6" s="17"/>
      <c r="C6" s="200" t="s">
        <v>5</v>
      </c>
      <c r="D6" s="201"/>
      <c r="E6" s="201"/>
      <c r="F6" s="201"/>
      <c r="G6" s="201"/>
      <c r="H6" s="201"/>
      <c r="I6" s="202"/>
      <c r="J6" s="109"/>
      <c r="L6" s="101"/>
      <c r="M6" s="102"/>
      <c r="N6" s="45" t="s">
        <v>58</v>
      </c>
      <c r="O6" s="201" t="s">
        <v>10</v>
      </c>
      <c r="P6" s="202"/>
      <c r="Q6" s="200" t="s">
        <v>13</v>
      </c>
      <c r="R6" s="202"/>
      <c r="T6" s="200" t="s">
        <v>23</v>
      </c>
      <c r="U6" s="201"/>
      <c r="V6" s="202"/>
      <c r="W6" s="95"/>
      <c r="X6" s="200" t="s">
        <v>90</v>
      </c>
      <c r="Y6" s="201"/>
      <c r="Z6" s="202"/>
    </row>
    <row r="7" spans="1:26" s="18" customFormat="1" ht="82.5" customHeight="1" thickBot="1" x14ac:dyDescent="0.25">
      <c r="A7" s="40" t="s">
        <v>146</v>
      </c>
      <c r="B7" s="41" t="s">
        <v>3</v>
      </c>
      <c r="C7" s="41" t="s">
        <v>4</v>
      </c>
      <c r="D7" s="41" t="s">
        <v>117</v>
      </c>
      <c r="E7" s="41" t="s">
        <v>112</v>
      </c>
      <c r="F7" s="41" t="s">
        <v>111</v>
      </c>
      <c r="G7" s="41" t="s">
        <v>113</v>
      </c>
      <c r="H7" s="41" t="s">
        <v>2</v>
      </c>
      <c r="I7" s="41" t="s">
        <v>107</v>
      </c>
      <c r="J7" s="41" t="s">
        <v>103</v>
      </c>
      <c r="K7" s="41" t="s">
        <v>6</v>
      </c>
      <c r="L7" s="43" t="s">
        <v>8</v>
      </c>
      <c r="M7" s="43" t="s">
        <v>9</v>
      </c>
      <c r="N7" s="41" t="s">
        <v>104</v>
      </c>
      <c r="O7" s="41" t="s">
        <v>11</v>
      </c>
      <c r="P7" s="41" t="s">
        <v>12</v>
      </c>
      <c r="Q7" s="41" t="s">
        <v>15</v>
      </c>
      <c r="R7" s="42" t="s">
        <v>14</v>
      </c>
      <c r="S7" s="41" t="s">
        <v>86</v>
      </c>
      <c r="T7" s="43" t="s">
        <v>24</v>
      </c>
      <c r="U7" s="43" t="s">
        <v>16</v>
      </c>
      <c r="V7" s="54" t="s">
        <v>17</v>
      </c>
      <c r="W7" s="90"/>
      <c r="X7" s="41" t="s">
        <v>97</v>
      </c>
      <c r="Y7" s="41" t="s">
        <v>95</v>
      </c>
      <c r="Z7" s="41" t="s">
        <v>96</v>
      </c>
    </row>
    <row r="8" spans="1:26" ht="19.5" customHeight="1" thickTop="1" x14ac:dyDescent="0.25">
      <c r="A8" s="213" t="s">
        <v>78</v>
      </c>
      <c r="B8" s="70"/>
      <c r="C8" s="70"/>
      <c r="D8" s="70"/>
      <c r="E8" s="70"/>
      <c r="F8" s="71"/>
      <c r="G8" s="70"/>
      <c r="H8" s="70" t="s">
        <v>59</v>
      </c>
      <c r="I8" s="70"/>
      <c r="J8" s="74"/>
      <c r="K8" s="72" t="s">
        <v>0</v>
      </c>
      <c r="L8" s="70" t="s">
        <v>61</v>
      </c>
      <c r="M8" s="70" t="s">
        <v>62</v>
      </c>
      <c r="N8" s="70" t="s">
        <v>63</v>
      </c>
      <c r="O8" s="78" t="s">
        <v>69</v>
      </c>
      <c r="P8" s="70" t="s">
        <v>65</v>
      </c>
      <c r="Q8" s="70" t="s">
        <v>66</v>
      </c>
      <c r="R8" s="70" t="s">
        <v>62</v>
      </c>
      <c r="S8" s="72" t="s">
        <v>0</v>
      </c>
      <c r="T8" s="71"/>
      <c r="U8" s="70" t="s">
        <v>67</v>
      </c>
      <c r="V8" s="70" t="s">
        <v>68</v>
      </c>
      <c r="W8" s="91"/>
      <c r="X8" s="64"/>
      <c r="Y8" s="64"/>
      <c r="Z8" s="64"/>
    </row>
    <row r="9" spans="1:26" ht="19.5" customHeight="1" x14ac:dyDescent="0.25">
      <c r="A9" s="214"/>
      <c r="B9" s="66"/>
      <c r="C9" s="66"/>
      <c r="D9" s="66"/>
      <c r="E9" s="66"/>
      <c r="F9" s="67"/>
      <c r="G9" s="66"/>
      <c r="H9" s="64" t="s">
        <v>60</v>
      </c>
      <c r="I9" s="66"/>
      <c r="J9" s="69"/>
      <c r="K9" s="68" t="s">
        <v>7</v>
      </c>
      <c r="L9" s="64"/>
      <c r="M9" s="66"/>
      <c r="N9" s="66"/>
      <c r="O9" s="66"/>
      <c r="P9" s="66"/>
      <c r="Q9" s="66"/>
      <c r="R9" s="66"/>
      <c r="S9" s="68" t="s">
        <v>7</v>
      </c>
      <c r="T9" s="67"/>
      <c r="U9" s="66"/>
      <c r="V9" s="66"/>
      <c r="W9" s="91"/>
      <c r="X9" s="66"/>
      <c r="Y9" s="66"/>
      <c r="Z9" s="66"/>
    </row>
    <row r="10" spans="1:26" ht="19.5" customHeight="1" thickBot="1" x14ac:dyDescent="0.3">
      <c r="A10" s="63" t="s">
        <v>79</v>
      </c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  <c r="M10" s="75"/>
      <c r="N10" s="79"/>
      <c r="O10" s="79"/>
      <c r="P10" s="75"/>
      <c r="Q10" s="75"/>
      <c r="R10" s="75"/>
      <c r="S10" s="75"/>
      <c r="T10" s="76"/>
      <c r="U10" s="75"/>
      <c r="V10" s="75"/>
      <c r="W10" s="92"/>
      <c r="X10" s="75"/>
      <c r="Y10" s="75"/>
      <c r="Z10" s="75"/>
    </row>
    <row r="11" spans="1:26" ht="19.5" customHeight="1" x14ac:dyDescent="0.25">
      <c r="A11" s="203" t="s">
        <v>184</v>
      </c>
      <c r="B11" s="1" t="s">
        <v>109</v>
      </c>
      <c r="C11" s="1"/>
      <c r="D11" s="96" t="s">
        <v>118</v>
      </c>
      <c r="E11" s="111">
        <f>+F11/471</f>
        <v>208.28025477707007</v>
      </c>
      <c r="F11" s="27">
        <v>98100</v>
      </c>
      <c r="G11" s="96" t="s">
        <v>115</v>
      </c>
      <c r="H11" s="1"/>
      <c r="I11" s="1"/>
      <c r="J11" s="110" t="s">
        <v>116</v>
      </c>
      <c r="K11" s="52" t="s">
        <v>0</v>
      </c>
      <c r="L11" s="107">
        <v>41685</v>
      </c>
      <c r="M11" s="107">
        <f>+L11+15</f>
        <v>41700</v>
      </c>
      <c r="N11" s="107">
        <f>+M11+15</f>
        <v>41715</v>
      </c>
      <c r="O11" s="107">
        <f>+M11+7</f>
        <v>41707</v>
      </c>
      <c r="P11" s="107">
        <f>+O11+45</f>
        <v>41752</v>
      </c>
      <c r="Q11" s="107">
        <f>+P11+20</f>
        <v>41772</v>
      </c>
      <c r="R11" s="107">
        <f>+Q11+15</f>
        <v>41787</v>
      </c>
      <c r="S11" s="52" t="s">
        <v>0</v>
      </c>
      <c r="T11" s="23"/>
      <c r="U11" s="107">
        <f>+R11+20</f>
        <v>41807</v>
      </c>
      <c r="V11" s="107">
        <f>+U11+30</f>
        <v>41837</v>
      </c>
      <c r="W11" s="91"/>
      <c r="X11" s="1"/>
      <c r="Y11" s="107">
        <f>+V11+60</f>
        <v>41897</v>
      </c>
      <c r="Z11" s="107">
        <f>+Y11+15</f>
        <v>41912</v>
      </c>
    </row>
    <row r="12" spans="1:26" ht="19.5" customHeight="1" thickBot="1" x14ac:dyDescent="0.3">
      <c r="A12" s="208"/>
      <c r="B12" s="4"/>
      <c r="C12" s="4"/>
      <c r="D12" s="97"/>
      <c r="E12" s="111"/>
      <c r="F12" s="24"/>
      <c r="G12" s="97"/>
      <c r="H12" s="1"/>
      <c r="I12" s="4"/>
      <c r="J12" s="6"/>
      <c r="K12" s="51" t="s">
        <v>7</v>
      </c>
      <c r="L12" s="1"/>
      <c r="M12" s="4"/>
      <c r="N12" s="4"/>
      <c r="O12" s="4"/>
      <c r="P12" s="4"/>
      <c r="Q12" s="4"/>
      <c r="R12" s="4"/>
      <c r="S12" s="51" t="s">
        <v>7</v>
      </c>
      <c r="T12" s="24"/>
      <c r="U12" s="4"/>
      <c r="V12" s="4"/>
      <c r="W12" s="91"/>
      <c r="X12" s="1"/>
      <c r="Y12" s="1"/>
      <c r="Z12" s="1"/>
    </row>
    <row r="13" spans="1:26" ht="19.5" customHeight="1" thickTop="1" x14ac:dyDescent="0.25">
      <c r="A13" s="7"/>
      <c r="B13" s="7"/>
      <c r="C13" s="7"/>
      <c r="D13" s="98"/>
      <c r="E13" s="25"/>
      <c r="F13" s="25"/>
      <c r="G13" s="98"/>
      <c r="H13" s="7"/>
      <c r="I13" s="7"/>
      <c r="J13" s="7"/>
      <c r="K13" s="7"/>
      <c r="L13" s="98"/>
      <c r="M13" s="98"/>
      <c r="N13" s="20"/>
      <c r="O13" s="20"/>
      <c r="P13" s="7"/>
      <c r="Q13" s="7"/>
      <c r="R13" s="7"/>
      <c r="S13" s="7"/>
      <c r="T13" s="25"/>
      <c r="U13" s="7"/>
      <c r="V13" s="7"/>
      <c r="W13" s="92"/>
      <c r="X13" s="7"/>
      <c r="Y13" s="7"/>
      <c r="Z13" s="7"/>
    </row>
    <row r="14" spans="1:26" ht="19.5" customHeight="1" x14ac:dyDescent="0.25">
      <c r="A14" s="203" t="s">
        <v>114</v>
      </c>
      <c r="B14" s="4"/>
      <c r="C14" s="4"/>
      <c r="D14" s="97" t="s">
        <v>138</v>
      </c>
      <c r="E14" s="111">
        <f t="shared" ref="E14" si="0">+F14/471</f>
        <v>80.983014861995755</v>
      </c>
      <c r="F14" s="24">
        <v>38143</v>
      </c>
      <c r="G14" s="96" t="s">
        <v>115</v>
      </c>
      <c r="H14" s="1"/>
      <c r="I14" s="1"/>
      <c r="J14" s="110" t="s">
        <v>116</v>
      </c>
      <c r="K14" s="52" t="s">
        <v>0</v>
      </c>
      <c r="L14" s="107">
        <v>41685</v>
      </c>
      <c r="M14" s="107">
        <f>+L14+15</f>
        <v>41700</v>
      </c>
      <c r="N14" s="107">
        <f>+M14+15</f>
        <v>41715</v>
      </c>
      <c r="O14" s="107">
        <f>+M14+7</f>
        <v>41707</v>
      </c>
      <c r="P14" s="107">
        <f>+O14+45</f>
        <v>41752</v>
      </c>
      <c r="Q14" s="107">
        <f>+P14+20</f>
        <v>41772</v>
      </c>
      <c r="R14" s="107">
        <f>+Q14+15</f>
        <v>41787</v>
      </c>
      <c r="S14" s="52" t="s">
        <v>0</v>
      </c>
      <c r="T14" s="23"/>
      <c r="U14" s="107">
        <f>+R14+20</f>
        <v>41807</v>
      </c>
      <c r="V14" s="107">
        <f>+U14+30</f>
        <v>41837</v>
      </c>
      <c r="W14" s="91"/>
      <c r="X14" s="1"/>
      <c r="Y14" s="107">
        <f>+V14+60</f>
        <v>41897</v>
      </c>
      <c r="Z14" s="107">
        <f>+Y14+15</f>
        <v>41912</v>
      </c>
    </row>
    <row r="15" spans="1:26" ht="19.5" customHeight="1" thickBot="1" x14ac:dyDescent="0.3">
      <c r="A15" s="208"/>
      <c r="B15" s="4"/>
      <c r="C15" s="4"/>
      <c r="D15" s="97"/>
      <c r="E15" s="97"/>
      <c r="F15" s="24"/>
      <c r="G15" s="97"/>
      <c r="H15" s="1"/>
      <c r="I15" s="4"/>
      <c r="J15" s="6"/>
      <c r="K15" s="51" t="s">
        <v>7</v>
      </c>
      <c r="L15" s="1"/>
      <c r="M15" s="4"/>
      <c r="N15" s="4"/>
      <c r="O15" s="4"/>
      <c r="P15" s="4"/>
      <c r="Q15" s="4"/>
      <c r="R15" s="4"/>
      <c r="S15" s="51" t="s">
        <v>7</v>
      </c>
      <c r="T15" s="24"/>
      <c r="U15" s="4"/>
      <c r="V15" s="4"/>
      <c r="W15" s="91"/>
      <c r="X15" s="1"/>
      <c r="Y15" s="1"/>
      <c r="Z15" s="1"/>
    </row>
    <row r="16" spans="1:26" ht="19.5" customHeight="1" thickTop="1" x14ac:dyDescent="0.25">
      <c r="A16" s="7"/>
      <c r="B16" s="7"/>
      <c r="C16" s="7"/>
      <c r="D16" s="98"/>
      <c r="E16" s="98"/>
      <c r="F16" s="25"/>
      <c r="G16" s="98"/>
      <c r="H16" s="7"/>
      <c r="I16" s="7"/>
      <c r="J16" s="7"/>
      <c r="K16" s="7"/>
      <c r="L16" s="98"/>
      <c r="M16" s="98"/>
      <c r="N16" s="20"/>
      <c r="O16" s="20"/>
      <c r="P16" s="7"/>
      <c r="Q16" s="7"/>
      <c r="R16" s="7"/>
      <c r="S16" s="7"/>
      <c r="T16" s="25"/>
      <c r="U16" s="7"/>
      <c r="V16" s="7"/>
      <c r="W16" s="92"/>
      <c r="X16" s="7"/>
      <c r="Y16" s="7"/>
      <c r="Z16" s="7"/>
    </row>
    <row r="17" spans="1:26" ht="19.5" customHeight="1" x14ac:dyDescent="0.25">
      <c r="A17" s="203" t="s">
        <v>223</v>
      </c>
      <c r="B17" s="116"/>
      <c r="C17" s="116"/>
      <c r="D17" s="116" t="s">
        <v>132</v>
      </c>
      <c r="E17" s="164">
        <f>+F17/471</f>
        <v>48.021231422505309</v>
      </c>
      <c r="F17" s="163">
        <v>22618</v>
      </c>
      <c r="G17" s="117" t="s">
        <v>133</v>
      </c>
      <c r="H17" s="3"/>
      <c r="I17" s="116"/>
      <c r="J17" s="118" t="s">
        <v>116</v>
      </c>
      <c r="K17" s="51" t="s">
        <v>0</v>
      </c>
      <c r="L17" s="134">
        <v>41713</v>
      </c>
      <c r="M17" s="134">
        <f>+L17+15</f>
        <v>41728</v>
      </c>
      <c r="N17" s="116"/>
      <c r="O17" s="4" t="s">
        <v>120</v>
      </c>
      <c r="P17" s="4" t="s">
        <v>120</v>
      </c>
      <c r="Q17" s="4" t="s">
        <v>120</v>
      </c>
      <c r="R17" s="4" t="s">
        <v>120</v>
      </c>
      <c r="S17" s="51" t="s">
        <v>0</v>
      </c>
      <c r="T17" s="24"/>
      <c r="U17" s="4" t="s">
        <v>120</v>
      </c>
      <c r="V17" s="113">
        <f>+M17+30</f>
        <v>41758</v>
      </c>
      <c r="W17" s="91"/>
      <c r="X17" s="118"/>
      <c r="Y17" s="113">
        <f>+V17+10</f>
        <v>41768</v>
      </c>
      <c r="Z17" s="113">
        <f>+V17+10</f>
        <v>41768</v>
      </c>
    </row>
    <row r="18" spans="1:26" ht="30.75" customHeight="1" thickBot="1" x14ac:dyDescent="0.3">
      <c r="A18" s="208"/>
      <c r="B18" s="116"/>
      <c r="C18" s="116"/>
      <c r="D18" s="116"/>
      <c r="E18" s="117"/>
      <c r="F18" s="27"/>
      <c r="G18" s="117"/>
      <c r="H18" s="3"/>
      <c r="I18" s="116"/>
      <c r="J18" s="118"/>
      <c r="K18" s="51" t="s">
        <v>7</v>
      </c>
      <c r="L18" s="3"/>
      <c r="M18" s="116"/>
      <c r="N18" s="116"/>
      <c r="O18" s="116"/>
      <c r="P18" s="116"/>
      <c r="Q18" s="116"/>
      <c r="R18" s="116"/>
      <c r="S18" s="51" t="s">
        <v>7</v>
      </c>
      <c r="T18" s="27"/>
      <c r="U18" s="116"/>
      <c r="V18" s="116"/>
      <c r="W18" s="91"/>
      <c r="X18" s="118"/>
      <c r="Y18" s="118"/>
      <c r="Z18" s="27"/>
    </row>
    <row r="19" spans="1:26" ht="19.5" customHeight="1" thickTop="1" x14ac:dyDescent="0.25">
      <c r="A19" s="7"/>
      <c r="B19" s="7"/>
      <c r="C19" s="7"/>
      <c r="D19" s="98"/>
      <c r="E19" s="98"/>
      <c r="F19" s="25"/>
      <c r="G19" s="98"/>
      <c r="H19" s="7"/>
      <c r="I19" s="7"/>
      <c r="J19" s="7"/>
      <c r="K19" s="7"/>
      <c r="L19" s="98"/>
      <c r="M19" s="98"/>
      <c r="N19" s="20"/>
      <c r="O19" s="20"/>
      <c r="P19" s="7"/>
      <c r="Q19" s="7"/>
      <c r="R19" s="7"/>
      <c r="S19" s="7"/>
      <c r="T19" s="25"/>
      <c r="U19" s="7"/>
      <c r="V19" s="7"/>
      <c r="W19" s="92"/>
      <c r="X19" s="7"/>
      <c r="Y19" s="7"/>
      <c r="Z19" s="7"/>
    </row>
    <row r="20" spans="1:26" ht="19.5" customHeight="1" x14ac:dyDescent="0.25">
      <c r="A20" s="206" t="s">
        <v>124</v>
      </c>
      <c r="B20" s="4"/>
      <c r="C20" s="4"/>
      <c r="D20" s="4" t="s">
        <v>121</v>
      </c>
      <c r="E20" s="114">
        <f>+F20/471</f>
        <v>4.3312101910828025</v>
      </c>
      <c r="F20" s="108">
        <v>2040</v>
      </c>
      <c r="G20" s="97" t="s">
        <v>122</v>
      </c>
      <c r="H20" s="1"/>
      <c r="I20" s="4"/>
      <c r="J20" s="6" t="s">
        <v>119</v>
      </c>
      <c r="K20" s="51" t="s">
        <v>0</v>
      </c>
      <c r="L20" s="96" t="s">
        <v>120</v>
      </c>
      <c r="M20" s="97" t="s">
        <v>120</v>
      </c>
      <c r="N20" s="4"/>
      <c r="O20" s="113">
        <v>41800</v>
      </c>
      <c r="P20" s="113">
        <f>+O20+15</f>
        <v>41815</v>
      </c>
      <c r="Q20" s="113" t="s">
        <v>120</v>
      </c>
      <c r="R20" s="113" t="s">
        <v>120</v>
      </c>
      <c r="S20" s="51" t="s">
        <v>0</v>
      </c>
      <c r="T20" s="24"/>
      <c r="U20" s="113">
        <f>+P20+7</f>
        <v>41822</v>
      </c>
      <c r="V20" s="113">
        <f>+U20+5</f>
        <v>41827</v>
      </c>
      <c r="W20" s="91"/>
      <c r="X20" s="6"/>
      <c r="Y20" s="113">
        <f>+V20+10</f>
        <v>41837</v>
      </c>
      <c r="Z20" s="113">
        <f>+Y20+2</f>
        <v>41839</v>
      </c>
    </row>
    <row r="21" spans="1:26" ht="19.5" customHeight="1" x14ac:dyDescent="0.25">
      <c r="A21" s="207"/>
      <c r="B21" s="4"/>
      <c r="C21" s="4"/>
      <c r="D21" s="4"/>
      <c r="E21" s="97"/>
      <c r="F21" s="24"/>
      <c r="G21" s="97"/>
      <c r="H21" s="1"/>
      <c r="I21" s="4"/>
      <c r="J21" s="6"/>
      <c r="K21" s="51" t="s">
        <v>7</v>
      </c>
      <c r="L21" s="96"/>
      <c r="M21" s="97"/>
      <c r="N21" s="4"/>
      <c r="O21" s="4"/>
      <c r="P21" s="4"/>
      <c r="Q21" s="4"/>
      <c r="R21" s="4"/>
      <c r="S21" s="51" t="s">
        <v>7</v>
      </c>
      <c r="T21" s="24"/>
      <c r="U21" s="4"/>
      <c r="V21" s="4"/>
      <c r="W21" s="91"/>
      <c r="X21" s="6"/>
      <c r="Y21" s="6"/>
      <c r="Z21" s="6"/>
    </row>
    <row r="22" spans="1:26" ht="19.5" customHeight="1" x14ac:dyDescent="0.25">
      <c r="A22" s="7"/>
      <c r="B22" s="7"/>
      <c r="C22" s="7"/>
      <c r="D22" s="7"/>
      <c r="E22" s="98"/>
      <c r="F22" s="25"/>
      <c r="G22" s="98"/>
      <c r="H22" s="7"/>
      <c r="I22" s="7"/>
      <c r="J22" s="7"/>
      <c r="K22" s="7"/>
      <c r="L22" s="98"/>
      <c r="M22" s="98"/>
      <c r="N22" s="20"/>
      <c r="O22" s="20"/>
      <c r="P22" s="7"/>
      <c r="Q22" s="7"/>
      <c r="R22" s="7"/>
      <c r="S22" s="7"/>
      <c r="T22" s="25"/>
      <c r="U22" s="7"/>
      <c r="V22" s="7"/>
      <c r="W22" s="92"/>
      <c r="X22" s="7"/>
      <c r="Y22" s="7"/>
      <c r="Z22" s="7"/>
    </row>
    <row r="23" spans="1:26" ht="19.5" customHeight="1" x14ac:dyDescent="0.25">
      <c r="A23" s="203" t="s">
        <v>185</v>
      </c>
      <c r="B23" s="4"/>
      <c r="C23" s="4"/>
      <c r="D23" s="4" t="s">
        <v>123</v>
      </c>
      <c r="E23" s="114">
        <f>+F23/471</f>
        <v>12.738853503184714</v>
      </c>
      <c r="F23" s="108">
        <v>6000</v>
      </c>
      <c r="G23" s="97" t="s">
        <v>122</v>
      </c>
      <c r="H23" s="1"/>
      <c r="I23" s="4"/>
      <c r="J23" s="6" t="s">
        <v>119</v>
      </c>
      <c r="K23" s="51" t="s">
        <v>0</v>
      </c>
      <c r="L23" s="96" t="s">
        <v>120</v>
      </c>
      <c r="M23" s="97" t="s">
        <v>120</v>
      </c>
      <c r="N23" s="4"/>
      <c r="O23" s="113">
        <v>41671</v>
      </c>
      <c r="P23" s="113">
        <f>+O23+15</f>
        <v>41686</v>
      </c>
      <c r="Q23" s="4" t="s">
        <v>120</v>
      </c>
      <c r="R23" s="4" t="s">
        <v>120</v>
      </c>
      <c r="S23" s="51" t="s">
        <v>0</v>
      </c>
      <c r="T23" s="24"/>
      <c r="U23" s="113">
        <f>P23+7</f>
        <v>41693</v>
      </c>
      <c r="V23" s="113">
        <f>+U23+5</f>
        <v>41698</v>
      </c>
      <c r="W23" s="91"/>
      <c r="X23" s="6"/>
      <c r="Y23" s="113">
        <v>41729</v>
      </c>
      <c r="Z23" s="113">
        <v>41734</v>
      </c>
    </row>
    <row r="24" spans="1:26" ht="19.5" customHeight="1" x14ac:dyDescent="0.25">
      <c r="A24" s="204"/>
      <c r="B24" s="4"/>
      <c r="C24" s="4"/>
      <c r="D24" s="4"/>
      <c r="E24" s="97"/>
      <c r="F24" s="24"/>
      <c r="G24" s="97"/>
      <c r="H24" s="1"/>
      <c r="I24" s="4"/>
      <c r="J24" s="6"/>
      <c r="K24" s="51" t="s">
        <v>7</v>
      </c>
      <c r="L24" s="96"/>
      <c r="M24" s="97"/>
      <c r="N24" s="4"/>
      <c r="O24" s="4"/>
      <c r="P24" s="4"/>
      <c r="Q24" s="4"/>
      <c r="R24" s="4"/>
      <c r="S24" s="51" t="s">
        <v>7</v>
      </c>
      <c r="T24" s="24"/>
      <c r="U24" s="4"/>
      <c r="V24" s="4"/>
      <c r="W24" s="91"/>
      <c r="X24" s="6"/>
      <c r="Y24" s="6"/>
      <c r="Z24" s="6"/>
    </row>
    <row r="25" spans="1:26" ht="19.5" customHeight="1" x14ac:dyDescent="0.25">
      <c r="A25" s="7"/>
      <c r="B25" s="7"/>
      <c r="C25" s="7"/>
      <c r="D25" s="7"/>
      <c r="E25" s="98"/>
      <c r="F25" s="25"/>
      <c r="G25" s="98"/>
      <c r="H25" s="7"/>
      <c r="I25" s="7"/>
      <c r="J25" s="7"/>
      <c r="K25" s="7"/>
      <c r="L25" s="98"/>
      <c r="M25" s="98"/>
      <c r="N25" s="20"/>
      <c r="O25" s="20"/>
      <c r="P25" s="7"/>
      <c r="Q25" s="7"/>
      <c r="R25" s="7"/>
      <c r="S25" s="7"/>
      <c r="T25" s="25"/>
      <c r="U25" s="7"/>
      <c r="V25" s="7"/>
      <c r="W25" s="92"/>
      <c r="X25" s="7"/>
      <c r="Y25" s="7"/>
      <c r="Z25" s="7"/>
    </row>
    <row r="26" spans="1:26" ht="19.5" customHeight="1" x14ac:dyDescent="0.25">
      <c r="A26" s="203" t="s">
        <v>127</v>
      </c>
      <c r="B26" s="4"/>
      <c r="C26" s="4"/>
      <c r="D26" s="4" t="s">
        <v>125</v>
      </c>
      <c r="E26" s="114">
        <f>+F26/471</f>
        <v>8.4925690021231421</v>
      </c>
      <c r="F26" s="108">
        <v>4000</v>
      </c>
      <c r="G26" s="97" t="s">
        <v>122</v>
      </c>
      <c r="H26" s="1"/>
      <c r="I26" s="4"/>
      <c r="J26" s="6" t="s">
        <v>119</v>
      </c>
      <c r="K26" s="51" t="s">
        <v>0</v>
      </c>
      <c r="L26" s="96" t="s">
        <v>120</v>
      </c>
      <c r="M26" s="97" t="s">
        <v>120</v>
      </c>
      <c r="N26" s="4"/>
      <c r="O26" s="113">
        <v>41640</v>
      </c>
      <c r="P26" s="113">
        <f>+O26+10</f>
        <v>41650</v>
      </c>
      <c r="Q26" s="4" t="s">
        <v>120</v>
      </c>
      <c r="R26" s="4" t="s">
        <v>120</v>
      </c>
      <c r="S26" s="51" t="s">
        <v>0</v>
      </c>
      <c r="T26" s="24"/>
      <c r="U26" s="113">
        <f>+P26+5</f>
        <v>41655</v>
      </c>
      <c r="V26" s="113">
        <f>+U26+5</f>
        <v>41660</v>
      </c>
      <c r="W26" s="91"/>
      <c r="X26" s="6"/>
      <c r="Y26" s="113">
        <f>+V26+20</f>
        <v>41680</v>
      </c>
      <c r="Z26" s="113">
        <f>+Y26+5</f>
        <v>41685</v>
      </c>
    </row>
    <row r="27" spans="1:26" ht="19.5" customHeight="1" x14ac:dyDescent="0.25">
      <c r="A27" s="205"/>
      <c r="B27" s="4"/>
      <c r="C27" s="4"/>
      <c r="D27" s="4"/>
      <c r="E27" s="97"/>
      <c r="F27" s="24"/>
      <c r="G27" s="97"/>
      <c r="H27" s="1"/>
      <c r="I27" s="4"/>
      <c r="J27" s="6"/>
      <c r="K27" s="51" t="s">
        <v>7</v>
      </c>
      <c r="L27" s="96"/>
      <c r="M27" s="97"/>
      <c r="N27" s="4"/>
      <c r="O27" s="4"/>
      <c r="P27" s="4"/>
      <c r="Q27" s="4"/>
      <c r="R27" s="4"/>
      <c r="S27" s="51" t="s">
        <v>7</v>
      </c>
      <c r="T27" s="24"/>
      <c r="U27" s="4"/>
      <c r="V27" s="4"/>
      <c r="W27" s="119"/>
      <c r="X27" s="6"/>
      <c r="Y27" s="6"/>
      <c r="Z27" s="24"/>
    </row>
    <row r="28" spans="1:26" ht="19.5" customHeight="1" x14ac:dyDescent="0.25">
      <c r="A28" s="120"/>
      <c r="B28" s="121"/>
      <c r="C28" s="121"/>
      <c r="D28" s="121"/>
      <c r="E28" s="123"/>
      <c r="F28" s="122"/>
      <c r="G28" s="123"/>
      <c r="H28" s="124"/>
      <c r="I28" s="121"/>
      <c r="J28" s="125"/>
      <c r="K28" s="126"/>
      <c r="L28" s="158"/>
      <c r="M28" s="123"/>
      <c r="N28" s="121"/>
      <c r="O28" s="121"/>
      <c r="P28" s="121"/>
      <c r="Q28" s="121"/>
      <c r="R28" s="121"/>
      <c r="S28" s="126"/>
      <c r="T28" s="122"/>
      <c r="U28" s="121"/>
      <c r="V28" s="121"/>
      <c r="W28" s="121"/>
      <c r="X28" s="125"/>
      <c r="Y28" s="125"/>
      <c r="Z28" s="122"/>
    </row>
    <row r="29" spans="1:26" ht="19.5" customHeight="1" x14ac:dyDescent="0.25">
      <c r="A29" s="203" t="s">
        <v>186</v>
      </c>
      <c r="B29" s="4"/>
      <c r="C29" s="4"/>
      <c r="D29" s="4" t="s">
        <v>126</v>
      </c>
      <c r="E29" s="114">
        <f>+F29/471</f>
        <v>0</v>
      </c>
      <c r="F29" s="108"/>
      <c r="G29" s="97" t="s">
        <v>122</v>
      </c>
      <c r="H29" s="3"/>
      <c r="I29" s="4"/>
      <c r="J29" s="6" t="s">
        <v>119</v>
      </c>
      <c r="K29" s="51" t="s">
        <v>0</v>
      </c>
      <c r="L29" s="110" t="s">
        <v>120</v>
      </c>
      <c r="M29" s="97" t="s">
        <v>120</v>
      </c>
      <c r="N29" s="4"/>
      <c r="O29" s="113">
        <v>41718</v>
      </c>
      <c r="P29" s="113">
        <f>+O29+15</f>
        <v>41733</v>
      </c>
      <c r="Q29" s="113" t="s">
        <v>120</v>
      </c>
      <c r="R29" s="113" t="s">
        <v>120</v>
      </c>
      <c r="S29" s="51" t="s">
        <v>0</v>
      </c>
      <c r="T29" s="24"/>
      <c r="U29" s="113">
        <f>+P29+20</f>
        <v>41753</v>
      </c>
      <c r="V29" s="113">
        <f>+U29+5</f>
        <v>41758</v>
      </c>
      <c r="W29" s="119"/>
      <c r="X29" s="6"/>
      <c r="Y29" s="113">
        <f>+V29+15</f>
        <v>41773</v>
      </c>
      <c r="Z29" s="113">
        <f>+Y29+7</f>
        <v>41780</v>
      </c>
    </row>
    <row r="30" spans="1:26" ht="30.75" customHeight="1" x14ac:dyDescent="0.25">
      <c r="A30" s="212"/>
      <c r="B30" s="4"/>
      <c r="C30" s="4"/>
      <c r="D30" s="4"/>
      <c r="E30" s="97"/>
      <c r="F30" s="24"/>
      <c r="G30" s="97"/>
      <c r="H30" s="3"/>
      <c r="I30" s="4"/>
      <c r="J30" s="6"/>
      <c r="K30" s="51" t="s">
        <v>7</v>
      </c>
      <c r="L30" s="110"/>
      <c r="M30" s="97"/>
      <c r="N30" s="4"/>
      <c r="O30" s="4"/>
      <c r="P30" s="4"/>
      <c r="Q30" s="4"/>
      <c r="R30" s="4"/>
      <c r="S30" s="51" t="s">
        <v>7</v>
      </c>
      <c r="T30" s="24"/>
      <c r="U30" s="4"/>
      <c r="V30" s="4"/>
      <c r="W30" s="119"/>
      <c r="X30" s="6"/>
      <c r="Y30" s="6"/>
      <c r="Z30" s="24"/>
    </row>
    <row r="31" spans="1:26" ht="19.5" customHeight="1" x14ac:dyDescent="0.25">
      <c r="A31" s="132"/>
      <c r="B31" s="127"/>
      <c r="C31" s="127"/>
      <c r="D31" s="127"/>
      <c r="E31" s="129"/>
      <c r="F31" s="128"/>
      <c r="G31" s="129"/>
      <c r="H31" s="124"/>
      <c r="I31" s="127"/>
      <c r="J31" s="130"/>
      <c r="K31" s="131"/>
      <c r="L31" s="158"/>
      <c r="M31" s="129"/>
      <c r="N31" s="127"/>
      <c r="O31" s="127"/>
      <c r="P31" s="127"/>
      <c r="Q31" s="127"/>
      <c r="R31" s="127"/>
      <c r="S31" s="131"/>
      <c r="T31" s="128"/>
      <c r="U31" s="127"/>
      <c r="V31" s="127"/>
      <c r="W31" s="133"/>
      <c r="X31" s="130"/>
      <c r="Y31" s="130"/>
      <c r="Z31" s="128"/>
    </row>
    <row r="32" spans="1:26" ht="19.5" customHeight="1" x14ac:dyDescent="0.25">
      <c r="A32" s="203" t="s">
        <v>219</v>
      </c>
      <c r="B32" s="4"/>
      <c r="C32" s="4"/>
      <c r="D32" s="189" t="s">
        <v>128</v>
      </c>
      <c r="E32" s="114">
        <f>+F32/471</f>
        <v>38.216560509554142</v>
      </c>
      <c r="F32" s="190">
        <v>18000</v>
      </c>
      <c r="G32" s="97" t="s">
        <v>122</v>
      </c>
      <c r="H32" s="3"/>
      <c r="I32" s="4"/>
      <c r="J32" s="6" t="s">
        <v>119</v>
      </c>
      <c r="K32" s="51" t="s">
        <v>0</v>
      </c>
      <c r="L32" s="110" t="s">
        <v>120</v>
      </c>
      <c r="M32" s="97" t="s">
        <v>120</v>
      </c>
      <c r="N32" s="4"/>
      <c r="O32" s="113">
        <v>41685</v>
      </c>
      <c r="P32" s="113">
        <f>+O32+15</f>
        <v>41700</v>
      </c>
      <c r="Q32" s="4" t="s">
        <v>120</v>
      </c>
      <c r="R32" s="4" t="s">
        <v>120</v>
      </c>
      <c r="S32" s="51" t="s">
        <v>0</v>
      </c>
      <c r="T32" s="24"/>
      <c r="U32" s="113">
        <f>+P32+7</f>
        <v>41707</v>
      </c>
      <c r="V32" s="113">
        <f>+U32+5</f>
        <v>41712</v>
      </c>
      <c r="W32" s="119"/>
      <c r="X32" s="6"/>
      <c r="Y32" s="113">
        <f>+V32+15</f>
        <v>41727</v>
      </c>
      <c r="Z32" s="113">
        <f>+Y32+7</f>
        <v>41734</v>
      </c>
    </row>
    <row r="33" spans="1:26" ht="19.5" customHeight="1" x14ac:dyDescent="0.25">
      <c r="A33" s="212"/>
      <c r="B33" s="4"/>
      <c r="C33" s="4"/>
      <c r="D33" s="4"/>
      <c r="E33" s="97"/>
      <c r="F33" s="24"/>
      <c r="G33" s="97"/>
      <c r="H33" s="6"/>
      <c r="I33" s="4"/>
      <c r="J33" s="6"/>
      <c r="K33" s="51" t="s">
        <v>7</v>
      </c>
      <c r="L33" s="6"/>
      <c r="M33" s="4"/>
      <c r="N33" s="4"/>
      <c r="O33" s="4"/>
      <c r="P33" s="4"/>
      <c r="Q33" s="4"/>
      <c r="R33" s="4"/>
      <c r="S33" s="51" t="s">
        <v>7</v>
      </c>
      <c r="T33" s="24"/>
      <c r="U33" s="4"/>
      <c r="V33" s="4"/>
      <c r="W33" s="162"/>
      <c r="X33" s="6"/>
      <c r="Y33" s="6"/>
      <c r="Z33" s="24"/>
    </row>
    <row r="34" spans="1:26" ht="19.5" customHeight="1" x14ac:dyDescent="0.25">
      <c r="A34" s="132"/>
      <c r="B34" s="127"/>
      <c r="C34" s="127"/>
      <c r="D34" s="127"/>
      <c r="E34" s="129"/>
      <c r="F34" s="128"/>
      <c r="G34" s="129"/>
      <c r="H34" s="124"/>
      <c r="I34" s="127"/>
      <c r="J34" s="130"/>
      <c r="K34" s="131"/>
      <c r="L34" s="158"/>
      <c r="M34" s="129"/>
      <c r="N34" s="127"/>
      <c r="O34" s="127"/>
      <c r="P34" s="127"/>
      <c r="Q34" s="127"/>
      <c r="R34" s="127"/>
      <c r="S34" s="131"/>
      <c r="T34" s="128"/>
      <c r="U34" s="127"/>
      <c r="V34" s="127"/>
      <c r="W34" s="133"/>
      <c r="X34" s="130"/>
      <c r="Y34" s="130"/>
      <c r="Z34" s="128"/>
    </row>
    <row r="35" spans="1:26" ht="19.5" customHeight="1" x14ac:dyDescent="0.25">
      <c r="A35" s="203" t="s">
        <v>220</v>
      </c>
      <c r="B35" s="4"/>
      <c r="C35" s="4"/>
      <c r="D35" s="4" t="s">
        <v>129</v>
      </c>
      <c r="E35" s="114">
        <f>+F35/471</f>
        <v>4.2845010615711256</v>
      </c>
      <c r="F35" s="191">
        <v>2018</v>
      </c>
      <c r="G35" s="97" t="s">
        <v>122</v>
      </c>
      <c r="H35" s="3"/>
      <c r="I35" s="4"/>
      <c r="J35" s="6" t="s">
        <v>119</v>
      </c>
      <c r="K35" s="51" t="s">
        <v>0</v>
      </c>
      <c r="L35" s="110" t="s">
        <v>120</v>
      </c>
      <c r="M35" s="97" t="s">
        <v>120</v>
      </c>
      <c r="N35" s="4"/>
      <c r="O35" s="113">
        <v>41685</v>
      </c>
      <c r="P35" s="113">
        <f>+O35+15</f>
        <v>41700</v>
      </c>
      <c r="Q35" s="4" t="s">
        <v>120</v>
      </c>
      <c r="R35" s="4" t="s">
        <v>120</v>
      </c>
      <c r="S35" s="51" t="s">
        <v>0</v>
      </c>
      <c r="T35" s="24"/>
      <c r="U35" s="113">
        <f>+P35+7</f>
        <v>41707</v>
      </c>
      <c r="V35" s="113">
        <f>+U35+5</f>
        <v>41712</v>
      </c>
      <c r="W35" s="119"/>
      <c r="X35" s="6"/>
      <c r="Y35" s="113">
        <f>+V35+15</f>
        <v>41727</v>
      </c>
      <c r="Z35" s="113">
        <f>+Y35+7</f>
        <v>41734</v>
      </c>
    </row>
    <row r="36" spans="1:26" ht="30.75" customHeight="1" x14ac:dyDescent="0.25">
      <c r="A36" s="212"/>
      <c r="B36" s="4"/>
      <c r="C36" s="4"/>
      <c r="D36" s="4"/>
      <c r="E36" s="114"/>
      <c r="F36" s="24"/>
      <c r="G36" s="97"/>
      <c r="H36" s="3"/>
      <c r="I36" s="4"/>
      <c r="J36" s="6"/>
      <c r="K36" s="51" t="s">
        <v>7</v>
      </c>
      <c r="L36" s="110"/>
      <c r="M36" s="97"/>
      <c r="N36" s="4"/>
      <c r="O36" s="4"/>
      <c r="P36" s="4"/>
      <c r="Q36" s="4"/>
      <c r="R36" s="4"/>
      <c r="S36" s="51" t="s">
        <v>7</v>
      </c>
      <c r="T36" s="24"/>
      <c r="U36" s="4"/>
      <c r="V36" s="4"/>
      <c r="W36" s="119"/>
      <c r="X36" s="6"/>
      <c r="Y36" s="6"/>
      <c r="Z36" s="24"/>
    </row>
    <row r="37" spans="1:26" ht="19.5" customHeight="1" x14ac:dyDescent="0.25">
      <c r="A37" s="132"/>
      <c r="B37" s="127"/>
      <c r="C37" s="127"/>
      <c r="D37" s="127"/>
      <c r="E37" s="128"/>
      <c r="F37" s="128"/>
      <c r="G37" s="129"/>
      <c r="H37" s="124"/>
      <c r="I37" s="127"/>
      <c r="J37" s="130"/>
      <c r="K37" s="131"/>
      <c r="L37" s="158"/>
      <c r="M37" s="129"/>
      <c r="N37" s="127"/>
      <c r="O37" s="127"/>
      <c r="P37" s="127"/>
      <c r="Q37" s="127"/>
      <c r="R37" s="127"/>
      <c r="S37" s="131"/>
      <c r="T37" s="128"/>
      <c r="U37" s="127"/>
      <c r="V37" s="127"/>
      <c r="W37" s="133"/>
      <c r="X37" s="130"/>
      <c r="Y37" s="130"/>
      <c r="Z37" s="128"/>
    </row>
    <row r="38" spans="1:26" ht="30.75" customHeight="1" x14ac:dyDescent="0.25">
      <c r="A38" s="206" t="s">
        <v>221</v>
      </c>
      <c r="B38" s="4"/>
      <c r="C38" s="4"/>
      <c r="D38" s="4" t="s">
        <v>130</v>
      </c>
      <c r="E38" s="114">
        <f t="shared" ref="E38" si="1">+F38/471</f>
        <v>2.1231422505307855</v>
      </c>
      <c r="F38" s="24">
        <v>1000</v>
      </c>
      <c r="G38" s="97" t="s">
        <v>122</v>
      </c>
      <c r="H38" s="3"/>
      <c r="I38" s="4"/>
      <c r="J38" s="6" t="s">
        <v>119</v>
      </c>
      <c r="K38" s="51" t="s">
        <v>0</v>
      </c>
      <c r="L38" s="110" t="s">
        <v>120</v>
      </c>
      <c r="M38" s="97" t="s">
        <v>120</v>
      </c>
      <c r="N38" s="4"/>
      <c r="O38" s="113">
        <v>41685</v>
      </c>
      <c r="P38" s="113">
        <f>+O38+15</f>
        <v>41700</v>
      </c>
      <c r="Q38" s="4" t="s">
        <v>120</v>
      </c>
      <c r="R38" s="4" t="s">
        <v>120</v>
      </c>
      <c r="S38" s="51" t="s">
        <v>0</v>
      </c>
      <c r="T38" s="24"/>
      <c r="U38" s="113">
        <f>+P38+7</f>
        <v>41707</v>
      </c>
      <c r="V38" s="113">
        <f>+U38+5</f>
        <v>41712</v>
      </c>
      <c r="W38" s="119"/>
      <c r="X38" s="6"/>
      <c r="Y38" s="113">
        <f>+V38+15</f>
        <v>41727</v>
      </c>
      <c r="Z38" s="113">
        <f>+Y38+7</f>
        <v>41734</v>
      </c>
    </row>
    <row r="39" spans="1:26" ht="30.75" customHeight="1" x14ac:dyDescent="0.25">
      <c r="A39" s="207"/>
      <c r="B39" s="4"/>
      <c r="C39" s="4"/>
      <c r="D39" s="8"/>
      <c r="E39" s="114"/>
      <c r="F39" s="24"/>
      <c r="G39" s="97"/>
      <c r="H39" s="3"/>
      <c r="I39" s="4"/>
      <c r="J39" s="6"/>
      <c r="K39" s="51" t="s">
        <v>7</v>
      </c>
      <c r="L39" s="110"/>
      <c r="M39" s="97"/>
      <c r="N39" s="4"/>
      <c r="O39" s="4"/>
      <c r="P39" s="4"/>
      <c r="Q39" s="4"/>
      <c r="R39" s="4"/>
      <c r="S39" s="51" t="s">
        <v>7</v>
      </c>
      <c r="T39" s="24"/>
      <c r="U39" s="4"/>
      <c r="V39" s="4"/>
      <c r="W39" s="119"/>
      <c r="X39" s="6"/>
      <c r="Y39" s="6"/>
      <c r="Z39" s="24"/>
    </row>
    <row r="40" spans="1:26" ht="19.5" customHeight="1" x14ac:dyDescent="0.25">
      <c r="A40" s="132"/>
      <c r="B40" s="127"/>
      <c r="C40" s="127"/>
      <c r="D40" s="127"/>
      <c r="E40" s="128"/>
      <c r="F40" s="128"/>
      <c r="G40" s="129"/>
      <c r="H40" s="124"/>
      <c r="I40" s="127"/>
      <c r="J40" s="130"/>
      <c r="K40" s="131"/>
      <c r="L40" s="158"/>
      <c r="M40" s="129"/>
      <c r="N40" s="127"/>
      <c r="O40" s="127"/>
      <c r="P40" s="127"/>
      <c r="Q40" s="127"/>
      <c r="R40" s="127"/>
      <c r="S40" s="131"/>
      <c r="T40" s="128"/>
      <c r="U40" s="127"/>
      <c r="V40" s="127"/>
      <c r="W40" s="133"/>
      <c r="X40" s="130"/>
      <c r="Y40" s="130"/>
      <c r="Z40" s="128"/>
    </row>
    <row r="41" spans="1:26" ht="30.75" customHeight="1" x14ac:dyDescent="0.25">
      <c r="A41" s="206" t="s">
        <v>187</v>
      </c>
      <c r="B41" s="4"/>
      <c r="C41" s="4"/>
      <c r="D41" s="8" t="s">
        <v>131</v>
      </c>
      <c r="E41" s="114">
        <f t="shared" ref="E41:E43" si="2">+F41/471</f>
        <v>25.477707006369428</v>
      </c>
      <c r="F41" s="24">
        <v>12000</v>
      </c>
      <c r="G41" s="97" t="s">
        <v>122</v>
      </c>
      <c r="H41" s="4"/>
      <c r="I41" s="4"/>
      <c r="J41" s="6" t="s">
        <v>119</v>
      </c>
      <c r="K41" s="51" t="s">
        <v>0</v>
      </c>
      <c r="L41" s="110" t="s">
        <v>120</v>
      </c>
      <c r="M41" s="97" t="s">
        <v>120</v>
      </c>
      <c r="N41" s="4"/>
      <c r="O41" s="4" t="s">
        <v>198</v>
      </c>
      <c r="P41" s="4" t="s">
        <v>199</v>
      </c>
      <c r="Q41" s="113" t="s">
        <v>120</v>
      </c>
      <c r="R41" s="113" t="s">
        <v>120</v>
      </c>
      <c r="S41" s="51" t="s">
        <v>0</v>
      </c>
      <c r="T41" s="24"/>
      <c r="U41" s="4" t="s">
        <v>200</v>
      </c>
      <c r="V41" s="4" t="s">
        <v>201</v>
      </c>
      <c r="W41" s="162"/>
      <c r="X41" s="4"/>
      <c r="Y41" s="4" t="s">
        <v>202</v>
      </c>
      <c r="Z41" s="113">
        <v>41871</v>
      </c>
    </row>
    <row r="42" spans="1:26" ht="30.75" customHeight="1" x14ac:dyDescent="0.25">
      <c r="A42" s="207"/>
      <c r="B42" s="4"/>
      <c r="C42" s="4"/>
      <c r="D42" s="1"/>
      <c r="E42" s="114"/>
      <c r="F42" s="24"/>
      <c r="G42" s="97"/>
      <c r="H42" s="4"/>
      <c r="I42" s="4"/>
      <c r="J42" s="4"/>
      <c r="K42" s="51" t="s">
        <v>7</v>
      </c>
      <c r="L42" s="97"/>
      <c r="M42" s="97"/>
      <c r="N42" s="4"/>
      <c r="O42" s="4"/>
      <c r="P42" s="4"/>
      <c r="Q42" s="4"/>
      <c r="R42" s="4"/>
      <c r="S42" s="51" t="s">
        <v>7</v>
      </c>
      <c r="T42" s="24"/>
      <c r="U42" s="4"/>
      <c r="V42" s="4"/>
      <c r="W42" s="162"/>
      <c r="X42" s="4"/>
      <c r="Y42" s="4"/>
      <c r="Z42" s="24"/>
    </row>
    <row r="43" spans="1:26" ht="30.75" customHeight="1" x14ac:dyDescent="0.25">
      <c r="A43" s="197" t="s">
        <v>224</v>
      </c>
      <c r="B43" s="198"/>
      <c r="C43" s="198"/>
      <c r="D43" s="8" t="s">
        <v>225</v>
      </c>
      <c r="E43" s="114">
        <f t="shared" si="2"/>
        <v>8.4925690021231421</v>
      </c>
      <c r="F43" s="23">
        <v>4000</v>
      </c>
      <c r="G43" s="97"/>
      <c r="H43" s="4"/>
      <c r="I43" s="4"/>
      <c r="J43" s="4"/>
      <c r="K43" s="199"/>
      <c r="L43" s="110" t="s">
        <v>120</v>
      </c>
      <c r="M43" s="97" t="s">
        <v>120</v>
      </c>
      <c r="N43" s="4"/>
      <c r="O43" s="4" t="s">
        <v>198</v>
      </c>
      <c r="P43" s="4" t="s">
        <v>199</v>
      </c>
      <c r="Q43" s="113" t="s">
        <v>120</v>
      </c>
      <c r="R43" s="113" t="s">
        <v>120</v>
      </c>
      <c r="S43" s="51" t="s">
        <v>0</v>
      </c>
      <c r="T43" s="24"/>
      <c r="U43" s="4" t="s">
        <v>200</v>
      </c>
      <c r="V43" s="4" t="s">
        <v>201</v>
      </c>
      <c r="W43" s="162"/>
      <c r="X43" s="4"/>
      <c r="Y43" s="4" t="s">
        <v>202</v>
      </c>
      <c r="Z43" s="113">
        <v>41871</v>
      </c>
    </row>
    <row r="44" spans="1:26" ht="19.5" customHeight="1" x14ac:dyDescent="0.25">
      <c r="A44" s="209" t="s">
        <v>175</v>
      </c>
      <c r="B44" s="210"/>
      <c r="C44" s="210"/>
      <c r="D44" s="211"/>
      <c r="E44" s="194">
        <f>SUM(E8:E43)</f>
        <v>441.44161358811044</v>
      </c>
      <c r="F44" s="195">
        <f>SUM(F8:F43)</f>
        <v>207919</v>
      </c>
      <c r="G44" s="159"/>
      <c r="H44" s="160"/>
      <c r="I44" s="159"/>
      <c r="J44" s="159"/>
      <c r="K44" s="160"/>
      <c r="L44" s="160"/>
      <c r="M44" s="159"/>
      <c r="N44" s="159"/>
      <c r="O44" s="159"/>
      <c r="P44" s="159"/>
      <c r="Q44" s="159"/>
      <c r="R44" s="159"/>
      <c r="S44" s="160"/>
      <c r="T44" s="161"/>
      <c r="U44" s="159"/>
      <c r="V44" s="159"/>
      <c r="W44" s="159"/>
      <c r="X44" s="159"/>
      <c r="Y44" s="159"/>
      <c r="Z44" s="161"/>
    </row>
    <row r="45" spans="1:26" x14ac:dyDescent="0.25">
      <c r="A45" s="22"/>
      <c r="W45" s="89"/>
    </row>
    <row r="46" spans="1:26" x14ac:dyDescent="0.25">
      <c r="T46" s="30"/>
      <c r="W46" s="89"/>
    </row>
    <row r="47" spans="1:26" x14ac:dyDescent="0.25">
      <c r="W47" s="89"/>
    </row>
    <row r="48" spans="1:26" x14ac:dyDescent="0.25">
      <c r="A48" s="13" t="s">
        <v>176</v>
      </c>
      <c r="W48" s="89"/>
    </row>
    <row r="49" spans="23:23" x14ac:dyDescent="0.25">
      <c r="W49" s="89"/>
    </row>
    <row r="50" spans="23:23" x14ac:dyDescent="0.25">
      <c r="W50" s="89"/>
    </row>
    <row r="51" spans="23:23" x14ac:dyDescent="0.25">
      <c r="W51" s="89"/>
    </row>
    <row r="52" spans="23:23" x14ac:dyDescent="0.25">
      <c r="W52" s="89"/>
    </row>
    <row r="53" spans="23:23" x14ac:dyDescent="0.25">
      <c r="W53" s="89"/>
    </row>
    <row r="54" spans="23:23" x14ac:dyDescent="0.25">
      <c r="W54" s="89"/>
    </row>
    <row r="55" spans="23:23" x14ac:dyDescent="0.25">
      <c r="W55" s="89"/>
    </row>
    <row r="56" spans="23:23" x14ac:dyDescent="0.25">
      <c r="W56" s="89"/>
    </row>
    <row r="57" spans="23:23" x14ac:dyDescent="0.25">
      <c r="W57" s="89"/>
    </row>
    <row r="58" spans="23:23" x14ac:dyDescent="0.25">
      <c r="W58" s="89"/>
    </row>
    <row r="59" spans="23:23" x14ac:dyDescent="0.25">
      <c r="W59" s="89"/>
    </row>
    <row r="60" spans="23:23" x14ac:dyDescent="0.25">
      <c r="W60" s="89"/>
    </row>
    <row r="61" spans="23:23" x14ac:dyDescent="0.25">
      <c r="W61" s="89"/>
    </row>
    <row r="62" spans="23:23" x14ac:dyDescent="0.25">
      <c r="W62" s="89"/>
    </row>
    <row r="63" spans="23:23" x14ac:dyDescent="0.25">
      <c r="W63" s="89"/>
    </row>
    <row r="64" spans="23:23" x14ac:dyDescent="0.25">
      <c r="W64" s="89"/>
    </row>
    <row r="65" spans="23:23" x14ac:dyDescent="0.25">
      <c r="W65" s="89"/>
    </row>
    <row r="66" spans="23:23" x14ac:dyDescent="0.25">
      <c r="W66" s="89"/>
    </row>
    <row r="67" spans="23:23" x14ac:dyDescent="0.25">
      <c r="W67" s="89"/>
    </row>
    <row r="68" spans="23:23" x14ac:dyDescent="0.25">
      <c r="W68" s="89"/>
    </row>
    <row r="69" spans="23:23" x14ac:dyDescent="0.25">
      <c r="W69" s="89"/>
    </row>
    <row r="70" spans="23:23" x14ac:dyDescent="0.25">
      <c r="W70" s="89"/>
    </row>
    <row r="71" spans="23:23" x14ac:dyDescent="0.25">
      <c r="W71" s="89"/>
    </row>
    <row r="72" spans="23:23" x14ac:dyDescent="0.25">
      <c r="W72" s="89"/>
    </row>
    <row r="73" spans="23:23" x14ac:dyDescent="0.25">
      <c r="W73" s="89"/>
    </row>
    <row r="74" spans="23:23" x14ac:dyDescent="0.25">
      <c r="W74" s="89"/>
    </row>
    <row r="75" spans="23:23" x14ac:dyDescent="0.25">
      <c r="W75" s="89"/>
    </row>
    <row r="76" spans="23:23" x14ac:dyDescent="0.25">
      <c r="W76" s="89"/>
    </row>
    <row r="77" spans="23:23" x14ac:dyDescent="0.25">
      <c r="W77" s="89"/>
    </row>
    <row r="78" spans="23:23" x14ac:dyDescent="0.25">
      <c r="W78" s="89"/>
    </row>
    <row r="79" spans="23:23" x14ac:dyDescent="0.25">
      <c r="W79" s="89"/>
    </row>
    <row r="80" spans="23:23" x14ac:dyDescent="0.25">
      <c r="W80" s="89"/>
    </row>
    <row r="81" spans="23:23" x14ac:dyDescent="0.25">
      <c r="W81" s="89"/>
    </row>
    <row r="82" spans="23:23" x14ac:dyDescent="0.25">
      <c r="W82" s="89"/>
    </row>
    <row r="83" spans="23:23" x14ac:dyDescent="0.25">
      <c r="W83" s="89"/>
    </row>
    <row r="84" spans="23:23" x14ac:dyDescent="0.25">
      <c r="W84" s="89"/>
    </row>
    <row r="85" spans="23:23" x14ac:dyDescent="0.25">
      <c r="W85" s="89"/>
    </row>
    <row r="86" spans="23:23" x14ac:dyDescent="0.25">
      <c r="W86" s="89"/>
    </row>
    <row r="87" spans="23:23" x14ac:dyDescent="0.25">
      <c r="W87" s="89"/>
    </row>
    <row r="88" spans="23:23" x14ac:dyDescent="0.25">
      <c r="W88" s="89"/>
    </row>
    <row r="89" spans="23:23" x14ac:dyDescent="0.25">
      <c r="W89" s="89"/>
    </row>
    <row r="90" spans="23:23" x14ac:dyDescent="0.25">
      <c r="W90" s="89"/>
    </row>
    <row r="91" spans="23:23" x14ac:dyDescent="0.25">
      <c r="W91" s="89"/>
    </row>
    <row r="92" spans="23:23" x14ac:dyDescent="0.25">
      <c r="W92" s="89"/>
    </row>
    <row r="93" spans="23:23" x14ac:dyDescent="0.25">
      <c r="W93" s="89"/>
    </row>
    <row r="94" spans="23:23" x14ac:dyDescent="0.25">
      <c r="W94" s="89"/>
    </row>
    <row r="95" spans="23:23" x14ac:dyDescent="0.25">
      <c r="W95" s="89"/>
    </row>
    <row r="96" spans="23:23" x14ac:dyDescent="0.25">
      <c r="W96" s="89"/>
    </row>
    <row r="97" spans="7:23" x14ac:dyDescent="0.25">
      <c r="W97" s="89"/>
    </row>
    <row r="98" spans="7:23" x14ac:dyDescent="0.25">
      <c r="W98" s="89"/>
    </row>
    <row r="99" spans="7:23" x14ac:dyDescent="0.25">
      <c r="W99" s="89"/>
    </row>
    <row r="100" spans="7:23" x14ac:dyDescent="0.25">
      <c r="W100" s="89"/>
    </row>
    <row r="101" spans="7:23" x14ac:dyDescent="0.25">
      <c r="W101" s="89"/>
    </row>
    <row r="102" spans="7:23" x14ac:dyDescent="0.25">
      <c r="W102" s="89"/>
    </row>
    <row r="103" spans="7:23" x14ac:dyDescent="0.25">
      <c r="W103" s="89"/>
    </row>
    <row r="104" spans="7:23" x14ac:dyDescent="0.25">
      <c r="W104" s="89"/>
    </row>
    <row r="105" spans="7:23" x14ac:dyDescent="0.25">
      <c r="W105" s="89"/>
    </row>
    <row r="106" spans="7:23" x14ac:dyDescent="0.25">
      <c r="W106" s="89"/>
    </row>
    <row r="107" spans="7:23" x14ac:dyDescent="0.25">
      <c r="W107" s="89"/>
    </row>
    <row r="108" spans="7:23" x14ac:dyDescent="0.25">
      <c r="W108" s="89"/>
    </row>
    <row r="109" spans="7:23" x14ac:dyDescent="0.25">
      <c r="W109" s="89"/>
    </row>
    <row r="110" spans="7:23" x14ac:dyDescent="0.25">
      <c r="W110" s="89"/>
    </row>
    <row r="111" spans="7:23" x14ac:dyDescent="0.25">
      <c r="J111" s="167">
        <v>30000</v>
      </c>
      <c r="K111" s="13" t="s">
        <v>177</v>
      </c>
      <c r="L111" s="166">
        <f>+J111/K111</f>
        <v>63.694267515923563</v>
      </c>
      <c r="W111" s="89"/>
    </row>
    <row r="112" spans="7:23" x14ac:dyDescent="0.25">
      <c r="G112" s="165"/>
      <c r="W112" s="89"/>
    </row>
    <row r="113" spans="7:23" x14ac:dyDescent="0.25">
      <c r="W113" s="89"/>
    </row>
    <row r="114" spans="7:23" x14ac:dyDescent="0.25">
      <c r="G114" s="165"/>
      <c r="W114" s="89"/>
    </row>
    <row r="115" spans="7:23" x14ac:dyDescent="0.25">
      <c r="W115" s="89"/>
    </row>
    <row r="116" spans="7:23" x14ac:dyDescent="0.25">
      <c r="W116" s="89"/>
    </row>
    <row r="117" spans="7:23" x14ac:dyDescent="0.25">
      <c r="W117" s="89"/>
    </row>
    <row r="118" spans="7:23" x14ac:dyDescent="0.25">
      <c r="W118" s="89"/>
    </row>
    <row r="119" spans="7:23" x14ac:dyDescent="0.25">
      <c r="W119" s="89"/>
    </row>
    <row r="120" spans="7:23" x14ac:dyDescent="0.25">
      <c r="W120" s="89"/>
    </row>
    <row r="121" spans="7:23" x14ac:dyDescent="0.25">
      <c r="W121" s="89"/>
    </row>
    <row r="122" spans="7:23" x14ac:dyDescent="0.25">
      <c r="W122" s="89"/>
    </row>
    <row r="123" spans="7:23" x14ac:dyDescent="0.25">
      <c r="W123" s="89"/>
    </row>
    <row r="124" spans="7:23" x14ac:dyDescent="0.25">
      <c r="W124" s="89"/>
    </row>
    <row r="125" spans="7:23" x14ac:dyDescent="0.25">
      <c r="W125" s="89"/>
    </row>
    <row r="126" spans="7:23" x14ac:dyDescent="0.25">
      <c r="W126" s="89"/>
    </row>
    <row r="127" spans="7:23" x14ac:dyDescent="0.25">
      <c r="W127" s="89"/>
    </row>
    <row r="128" spans="7:23" x14ac:dyDescent="0.25">
      <c r="W128" s="89"/>
    </row>
    <row r="129" spans="23:23" x14ac:dyDescent="0.25">
      <c r="W129" s="89"/>
    </row>
    <row r="130" spans="23:23" x14ac:dyDescent="0.25">
      <c r="W130" s="89"/>
    </row>
    <row r="131" spans="23:23" x14ac:dyDescent="0.25">
      <c r="W131" s="89"/>
    </row>
    <row r="132" spans="23:23" x14ac:dyDescent="0.25">
      <c r="W132" s="89"/>
    </row>
    <row r="133" spans="23:23" x14ac:dyDescent="0.25">
      <c r="W133" s="89"/>
    </row>
    <row r="134" spans="23:23" x14ac:dyDescent="0.25">
      <c r="W134" s="89"/>
    </row>
    <row r="135" spans="23:23" x14ac:dyDescent="0.25">
      <c r="W135" s="89"/>
    </row>
    <row r="136" spans="23:23" x14ac:dyDescent="0.25">
      <c r="W136" s="89"/>
    </row>
    <row r="137" spans="23:23" x14ac:dyDescent="0.25">
      <c r="W137" s="89"/>
    </row>
    <row r="138" spans="23:23" x14ac:dyDescent="0.25">
      <c r="W138" s="89"/>
    </row>
    <row r="139" spans="23:23" x14ac:dyDescent="0.25">
      <c r="W139" s="89"/>
    </row>
    <row r="140" spans="23:23" x14ac:dyDescent="0.25">
      <c r="W140" s="89"/>
    </row>
    <row r="141" spans="23:23" x14ac:dyDescent="0.25">
      <c r="W141" s="89"/>
    </row>
    <row r="142" spans="23:23" x14ac:dyDescent="0.25">
      <c r="W142" s="89"/>
    </row>
    <row r="143" spans="23:23" x14ac:dyDescent="0.25">
      <c r="W143" s="89"/>
    </row>
    <row r="144" spans="23:23" x14ac:dyDescent="0.25">
      <c r="W144" s="89"/>
    </row>
    <row r="145" spans="23:23" x14ac:dyDescent="0.25">
      <c r="W145" s="89"/>
    </row>
    <row r="146" spans="23:23" x14ac:dyDescent="0.25">
      <c r="W146" s="89"/>
    </row>
    <row r="147" spans="23:23" x14ac:dyDescent="0.25">
      <c r="W147" s="89"/>
    </row>
    <row r="148" spans="23:23" x14ac:dyDescent="0.25">
      <c r="W148" s="89"/>
    </row>
    <row r="149" spans="23:23" x14ac:dyDescent="0.25">
      <c r="W149" s="89"/>
    </row>
    <row r="150" spans="23:23" x14ac:dyDescent="0.25">
      <c r="W150" s="89"/>
    </row>
    <row r="151" spans="23:23" x14ac:dyDescent="0.25">
      <c r="W151" s="89"/>
    </row>
    <row r="152" spans="23:23" x14ac:dyDescent="0.25">
      <c r="W152" s="89"/>
    </row>
    <row r="153" spans="23:23" x14ac:dyDescent="0.25">
      <c r="W153" s="89"/>
    </row>
    <row r="154" spans="23:23" x14ac:dyDescent="0.25">
      <c r="W154" s="89"/>
    </row>
    <row r="155" spans="23:23" x14ac:dyDescent="0.25">
      <c r="W155" s="89"/>
    </row>
    <row r="156" spans="23:23" x14ac:dyDescent="0.25">
      <c r="W156" s="89"/>
    </row>
    <row r="157" spans="23:23" x14ac:dyDescent="0.25">
      <c r="W157" s="89"/>
    </row>
    <row r="158" spans="23:23" x14ac:dyDescent="0.25">
      <c r="W158" s="89"/>
    </row>
    <row r="159" spans="23:23" x14ac:dyDescent="0.25">
      <c r="W159" s="89"/>
    </row>
    <row r="160" spans="23:23" x14ac:dyDescent="0.25">
      <c r="W160" s="89"/>
    </row>
    <row r="161" spans="23:23" x14ac:dyDescent="0.25">
      <c r="W161" s="89"/>
    </row>
    <row r="162" spans="23:23" x14ac:dyDescent="0.25">
      <c r="W162" s="89"/>
    </row>
    <row r="163" spans="23:23" x14ac:dyDescent="0.25">
      <c r="W163" s="89"/>
    </row>
    <row r="164" spans="23:23" x14ac:dyDescent="0.25">
      <c r="W164" s="89"/>
    </row>
    <row r="165" spans="23:23" x14ac:dyDescent="0.25">
      <c r="W165" s="89"/>
    </row>
    <row r="166" spans="23:23" x14ac:dyDescent="0.25">
      <c r="W166" s="89"/>
    </row>
    <row r="167" spans="23:23" x14ac:dyDescent="0.25">
      <c r="W167" s="89"/>
    </row>
    <row r="168" spans="23:23" x14ac:dyDescent="0.25">
      <c r="W168" s="89"/>
    </row>
    <row r="169" spans="23:23" x14ac:dyDescent="0.25">
      <c r="W169" s="89"/>
    </row>
    <row r="170" spans="23:23" x14ac:dyDescent="0.25">
      <c r="W170" s="89"/>
    </row>
    <row r="171" spans="23:23" x14ac:dyDescent="0.25">
      <c r="W171" s="89"/>
    </row>
    <row r="172" spans="23:23" x14ac:dyDescent="0.25">
      <c r="W172" s="89"/>
    </row>
    <row r="173" spans="23:23" x14ac:dyDescent="0.25">
      <c r="W173" s="89"/>
    </row>
    <row r="174" spans="23:23" x14ac:dyDescent="0.25">
      <c r="W174" s="89"/>
    </row>
    <row r="175" spans="23:23" x14ac:dyDescent="0.25">
      <c r="W175" s="89"/>
    </row>
    <row r="176" spans="23:23" x14ac:dyDescent="0.25">
      <c r="W176" s="89"/>
    </row>
    <row r="177" spans="23:23" x14ac:dyDescent="0.25">
      <c r="W177" s="89"/>
    </row>
    <row r="178" spans="23:23" x14ac:dyDescent="0.25">
      <c r="W178" s="89"/>
    </row>
    <row r="179" spans="23:23" x14ac:dyDescent="0.25">
      <c r="W179" s="89"/>
    </row>
    <row r="180" spans="23:23" x14ac:dyDescent="0.25">
      <c r="W180" s="89"/>
    </row>
    <row r="181" spans="23:23" x14ac:dyDescent="0.25">
      <c r="W181" s="89"/>
    </row>
    <row r="182" spans="23:23" x14ac:dyDescent="0.25">
      <c r="W182" s="89"/>
    </row>
    <row r="183" spans="23:23" x14ac:dyDescent="0.25">
      <c r="W183" s="89"/>
    </row>
    <row r="184" spans="23:23" x14ac:dyDescent="0.25">
      <c r="W184" s="89"/>
    </row>
    <row r="185" spans="23:23" x14ac:dyDescent="0.25">
      <c r="W185" s="89"/>
    </row>
    <row r="186" spans="23:23" x14ac:dyDescent="0.25">
      <c r="W186" s="89"/>
    </row>
    <row r="187" spans="23:23" x14ac:dyDescent="0.25">
      <c r="W187" s="89"/>
    </row>
    <row r="188" spans="23:23" x14ac:dyDescent="0.25">
      <c r="W188" s="89"/>
    </row>
    <row r="189" spans="23:23" x14ac:dyDescent="0.25">
      <c r="W189" s="89"/>
    </row>
    <row r="190" spans="23:23" x14ac:dyDescent="0.25">
      <c r="W190" s="89"/>
    </row>
    <row r="191" spans="23:23" x14ac:dyDescent="0.25">
      <c r="W191" s="89"/>
    </row>
    <row r="192" spans="23:23" x14ac:dyDescent="0.25">
      <c r="W192" s="89"/>
    </row>
    <row r="193" spans="23:23" x14ac:dyDescent="0.25">
      <c r="W193" s="89"/>
    </row>
    <row r="194" spans="23:23" x14ac:dyDescent="0.25">
      <c r="W194" s="89"/>
    </row>
    <row r="195" spans="23:23" x14ac:dyDescent="0.25">
      <c r="W195" s="89"/>
    </row>
    <row r="196" spans="23:23" x14ac:dyDescent="0.25">
      <c r="W196" s="89"/>
    </row>
    <row r="197" spans="23:23" x14ac:dyDescent="0.25">
      <c r="W197" s="89"/>
    </row>
    <row r="198" spans="23:23" x14ac:dyDescent="0.25">
      <c r="W198" s="89"/>
    </row>
    <row r="199" spans="23:23" x14ac:dyDescent="0.25">
      <c r="W199" s="89"/>
    </row>
    <row r="200" spans="23:23" x14ac:dyDescent="0.25">
      <c r="W200" s="89"/>
    </row>
    <row r="201" spans="23:23" x14ac:dyDescent="0.25">
      <c r="W201" s="89"/>
    </row>
    <row r="202" spans="23:23" x14ac:dyDescent="0.25">
      <c r="W202" s="89"/>
    </row>
    <row r="203" spans="23:23" x14ac:dyDescent="0.25">
      <c r="W203" s="89"/>
    </row>
    <row r="204" spans="23:23" x14ac:dyDescent="0.25">
      <c r="W204" s="89"/>
    </row>
    <row r="205" spans="23:23" x14ac:dyDescent="0.25">
      <c r="W205" s="89"/>
    </row>
    <row r="206" spans="23:23" x14ac:dyDescent="0.25">
      <c r="W206" s="89"/>
    </row>
    <row r="207" spans="23:23" x14ac:dyDescent="0.25">
      <c r="W207" s="89"/>
    </row>
    <row r="208" spans="23:23" x14ac:dyDescent="0.25">
      <c r="W208" s="89"/>
    </row>
    <row r="209" spans="23:23" x14ac:dyDescent="0.25">
      <c r="W209" s="89"/>
    </row>
    <row r="210" spans="23:23" x14ac:dyDescent="0.25">
      <c r="W210" s="89"/>
    </row>
    <row r="211" spans="23:23" x14ac:dyDescent="0.25">
      <c r="W211" s="89"/>
    </row>
    <row r="212" spans="23:23" x14ac:dyDescent="0.25">
      <c r="W212" s="89"/>
    </row>
    <row r="213" spans="23:23" x14ac:dyDescent="0.25">
      <c r="W213" s="89"/>
    </row>
    <row r="214" spans="23:23" x14ac:dyDescent="0.25">
      <c r="W214" s="89"/>
    </row>
    <row r="215" spans="23:23" x14ac:dyDescent="0.25">
      <c r="W215" s="89"/>
    </row>
    <row r="216" spans="23:23" x14ac:dyDescent="0.25">
      <c r="W216" s="89"/>
    </row>
    <row r="217" spans="23:23" x14ac:dyDescent="0.25">
      <c r="W217" s="89"/>
    </row>
    <row r="218" spans="23:23" x14ac:dyDescent="0.25">
      <c r="W218" s="89"/>
    </row>
    <row r="219" spans="23:23" x14ac:dyDescent="0.25">
      <c r="W219" s="89"/>
    </row>
    <row r="220" spans="23:23" x14ac:dyDescent="0.25">
      <c r="W220" s="89"/>
    </row>
    <row r="221" spans="23:23" x14ac:dyDescent="0.25">
      <c r="W221" s="89"/>
    </row>
    <row r="222" spans="23:23" x14ac:dyDescent="0.25">
      <c r="W222" s="89"/>
    </row>
    <row r="223" spans="23:23" x14ac:dyDescent="0.25">
      <c r="W223" s="89"/>
    </row>
    <row r="224" spans="23:23" x14ac:dyDescent="0.25">
      <c r="W224" s="89"/>
    </row>
    <row r="225" spans="23:23" x14ac:dyDescent="0.25">
      <c r="W225" s="89"/>
    </row>
    <row r="226" spans="23:23" x14ac:dyDescent="0.25">
      <c r="W226" s="89"/>
    </row>
    <row r="227" spans="23:23" x14ac:dyDescent="0.25">
      <c r="W227" s="89"/>
    </row>
    <row r="228" spans="23:23" x14ac:dyDescent="0.25">
      <c r="W228" s="89"/>
    </row>
    <row r="229" spans="23:23" x14ac:dyDescent="0.25">
      <c r="W229" s="89"/>
    </row>
    <row r="230" spans="23:23" x14ac:dyDescent="0.25">
      <c r="W230" s="89"/>
    </row>
    <row r="231" spans="23:23" x14ac:dyDescent="0.25">
      <c r="W231" s="89"/>
    </row>
    <row r="232" spans="23:23" x14ac:dyDescent="0.25">
      <c r="W232" s="89"/>
    </row>
    <row r="233" spans="23:23" x14ac:dyDescent="0.25">
      <c r="W233" s="89"/>
    </row>
    <row r="234" spans="23:23" x14ac:dyDescent="0.25">
      <c r="W234" s="89"/>
    </row>
    <row r="235" spans="23:23" x14ac:dyDescent="0.25">
      <c r="W235" s="89"/>
    </row>
    <row r="236" spans="23:23" x14ac:dyDescent="0.25">
      <c r="W236" s="89"/>
    </row>
    <row r="237" spans="23:23" x14ac:dyDescent="0.25">
      <c r="W237" s="89"/>
    </row>
    <row r="238" spans="23:23" x14ac:dyDescent="0.25">
      <c r="W238" s="89"/>
    </row>
    <row r="239" spans="23:23" x14ac:dyDescent="0.25">
      <c r="W239" s="89"/>
    </row>
    <row r="240" spans="23:23" x14ac:dyDescent="0.25">
      <c r="W240" s="89"/>
    </row>
    <row r="241" spans="23:23" x14ac:dyDescent="0.25">
      <c r="W241" s="89"/>
    </row>
    <row r="242" spans="23:23" x14ac:dyDescent="0.25">
      <c r="W242" s="89"/>
    </row>
    <row r="243" spans="23:23" x14ac:dyDescent="0.25">
      <c r="W243" s="89"/>
    </row>
    <row r="244" spans="23:23" x14ac:dyDescent="0.25">
      <c r="W244" s="89"/>
    </row>
    <row r="245" spans="23:23" x14ac:dyDescent="0.25">
      <c r="W245" s="89"/>
    </row>
    <row r="246" spans="23:23" x14ac:dyDescent="0.25">
      <c r="W246" s="89"/>
    </row>
    <row r="247" spans="23:23" x14ac:dyDescent="0.25">
      <c r="W247" s="89"/>
    </row>
    <row r="248" spans="23:23" x14ac:dyDescent="0.25">
      <c r="W248" s="89"/>
    </row>
    <row r="249" spans="23:23" x14ac:dyDescent="0.25">
      <c r="W249" s="89"/>
    </row>
    <row r="250" spans="23:23" x14ac:dyDescent="0.25">
      <c r="W250" s="89"/>
    </row>
    <row r="251" spans="23:23" x14ac:dyDescent="0.25">
      <c r="W251" s="89"/>
    </row>
    <row r="252" spans="23:23" x14ac:dyDescent="0.25">
      <c r="W252" s="89"/>
    </row>
    <row r="253" spans="23:23" x14ac:dyDescent="0.25">
      <c r="W253" s="89"/>
    </row>
    <row r="254" spans="23:23" x14ac:dyDescent="0.25">
      <c r="W254" s="89"/>
    </row>
    <row r="255" spans="23:23" x14ac:dyDescent="0.25">
      <c r="W255" s="89"/>
    </row>
    <row r="256" spans="23:23" x14ac:dyDescent="0.25">
      <c r="W256" s="89"/>
    </row>
    <row r="257" spans="23:23" x14ac:dyDescent="0.25">
      <c r="W257" s="89"/>
    </row>
    <row r="258" spans="23:23" x14ac:dyDescent="0.25">
      <c r="W258" s="89"/>
    </row>
    <row r="259" spans="23:23" x14ac:dyDescent="0.25">
      <c r="W259" s="89"/>
    </row>
    <row r="260" spans="23:23" x14ac:dyDescent="0.25">
      <c r="W260" s="89"/>
    </row>
    <row r="261" spans="23:23" x14ac:dyDescent="0.25">
      <c r="W261" s="89"/>
    </row>
    <row r="262" spans="23:23" x14ac:dyDescent="0.25">
      <c r="W262" s="89"/>
    </row>
    <row r="263" spans="23:23" x14ac:dyDescent="0.25">
      <c r="W263" s="89"/>
    </row>
    <row r="264" spans="23:23" x14ac:dyDescent="0.25">
      <c r="W264" s="89"/>
    </row>
    <row r="265" spans="23:23" x14ac:dyDescent="0.25">
      <c r="W265" s="89"/>
    </row>
    <row r="266" spans="23:23" x14ac:dyDescent="0.25">
      <c r="W266" s="89"/>
    </row>
    <row r="267" spans="23:23" x14ac:dyDescent="0.25">
      <c r="W267" s="89"/>
    </row>
    <row r="268" spans="23:23" x14ac:dyDescent="0.25">
      <c r="W268" s="89"/>
    </row>
    <row r="269" spans="23:23" x14ac:dyDescent="0.25">
      <c r="W269" s="89"/>
    </row>
    <row r="270" spans="23:23" x14ac:dyDescent="0.25">
      <c r="W270" s="89"/>
    </row>
    <row r="271" spans="23:23" x14ac:dyDescent="0.25">
      <c r="W271" s="89"/>
    </row>
    <row r="272" spans="23:23" x14ac:dyDescent="0.25">
      <c r="W272" s="89"/>
    </row>
    <row r="273" spans="23:23" x14ac:dyDescent="0.25">
      <c r="W273" s="89"/>
    </row>
    <row r="274" spans="23:23" x14ac:dyDescent="0.25">
      <c r="W274" s="89"/>
    </row>
    <row r="275" spans="23:23" x14ac:dyDescent="0.25">
      <c r="W275" s="89"/>
    </row>
    <row r="276" spans="23:23" x14ac:dyDescent="0.25">
      <c r="W276" s="89"/>
    </row>
    <row r="277" spans="23:23" x14ac:dyDescent="0.25">
      <c r="W277" s="89"/>
    </row>
    <row r="278" spans="23:23" x14ac:dyDescent="0.25">
      <c r="W278" s="89"/>
    </row>
    <row r="279" spans="23:23" x14ac:dyDescent="0.25">
      <c r="W279" s="89"/>
    </row>
    <row r="280" spans="23:23" x14ac:dyDescent="0.25">
      <c r="W280" s="89"/>
    </row>
    <row r="281" spans="23:23" x14ac:dyDescent="0.25">
      <c r="W281" s="89"/>
    </row>
    <row r="282" spans="23:23" x14ac:dyDescent="0.25">
      <c r="W282" s="89"/>
    </row>
    <row r="283" spans="23:23" x14ac:dyDescent="0.25">
      <c r="W283" s="89"/>
    </row>
    <row r="284" spans="23:23" x14ac:dyDescent="0.25">
      <c r="W284" s="89"/>
    </row>
    <row r="285" spans="23:23" x14ac:dyDescent="0.25">
      <c r="W285" s="89"/>
    </row>
    <row r="286" spans="23:23" x14ac:dyDescent="0.25">
      <c r="W286" s="89"/>
    </row>
    <row r="287" spans="23:23" x14ac:dyDescent="0.25">
      <c r="W287" s="89"/>
    </row>
    <row r="288" spans="23:23" x14ac:dyDescent="0.25">
      <c r="W288" s="89"/>
    </row>
    <row r="289" spans="23:23" x14ac:dyDescent="0.25">
      <c r="W289" s="89"/>
    </row>
    <row r="290" spans="23:23" x14ac:dyDescent="0.25">
      <c r="W290" s="89"/>
    </row>
    <row r="291" spans="23:23" x14ac:dyDescent="0.25">
      <c r="W291" s="89"/>
    </row>
    <row r="292" spans="23:23" x14ac:dyDescent="0.25">
      <c r="W292" s="89"/>
    </row>
    <row r="293" spans="23:23" x14ac:dyDescent="0.25">
      <c r="W293" s="89"/>
    </row>
    <row r="294" spans="23:23" x14ac:dyDescent="0.25">
      <c r="W294" s="89"/>
    </row>
    <row r="295" spans="23:23" x14ac:dyDescent="0.25">
      <c r="W295" s="89"/>
    </row>
    <row r="296" spans="23:23" x14ac:dyDescent="0.25">
      <c r="W296" s="89"/>
    </row>
    <row r="297" spans="23:23" x14ac:dyDescent="0.25">
      <c r="W297" s="89"/>
    </row>
    <row r="298" spans="23:23" x14ac:dyDescent="0.25">
      <c r="W298" s="89"/>
    </row>
    <row r="299" spans="23:23" x14ac:dyDescent="0.25">
      <c r="W299" s="89"/>
    </row>
    <row r="300" spans="23:23" x14ac:dyDescent="0.25">
      <c r="W300" s="89"/>
    </row>
    <row r="301" spans="23:23" x14ac:dyDescent="0.25">
      <c r="W301" s="89"/>
    </row>
    <row r="302" spans="23:23" x14ac:dyDescent="0.25">
      <c r="W302" s="89"/>
    </row>
    <row r="303" spans="23:23" x14ac:dyDescent="0.25">
      <c r="W303" s="89"/>
    </row>
    <row r="304" spans="23:23" x14ac:dyDescent="0.25">
      <c r="W304" s="89"/>
    </row>
    <row r="305" spans="23:23" x14ac:dyDescent="0.25">
      <c r="W305" s="89"/>
    </row>
    <row r="306" spans="23:23" x14ac:dyDescent="0.25">
      <c r="W306" s="89"/>
    </row>
    <row r="307" spans="23:23" x14ac:dyDescent="0.25">
      <c r="W307" s="89"/>
    </row>
    <row r="308" spans="23:23" x14ac:dyDescent="0.25">
      <c r="W308" s="89"/>
    </row>
    <row r="309" spans="23:23" x14ac:dyDescent="0.25">
      <c r="W309" s="89"/>
    </row>
    <row r="310" spans="23:23" x14ac:dyDescent="0.25">
      <c r="W310" s="89"/>
    </row>
    <row r="311" spans="23:23" x14ac:dyDescent="0.25">
      <c r="W311" s="89"/>
    </row>
    <row r="312" spans="23:23" x14ac:dyDescent="0.25">
      <c r="W312" s="89"/>
    </row>
    <row r="313" spans="23:23" x14ac:dyDescent="0.25">
      <c r="W313" s="89"/>
    </row>
    <row r="314" spans="23:23" x14ac:dyDescent="0.25">
      <c r="W314" s="89"/>
    </row>
    <row r="315" spans="23:23" x14ac:dyDescent="0.25">
      <c r="W315" s="89"/>
    </row>
    <row r="316" spans="23:23" x14ac:dyDescent="0.25">
      <c r="W316" s="89"/>
    </row>
    <row r="317" spans="23:23" x14ac:dyDescent="0.25">
      <c r="W317" s="89"/>
    </row>
    <row r="318" spans="23:23" x14ac:dyDescent="0.25">
      <c r="W318" s="89"/>
    </row>
    <row r="319" spans="23:23" x14ac:dyDescent="0.25">
      <c r="W319" s="89"/>
    </row>
    <row r="320" spans="23:23" x14ac:dyDescent="0.25">
      <c r="W320" s="89"/>
    </row>
    <row r="321" spans="23:23" x14ac:dyDescent="0.25">
      <c r="W321" s="89"/>
    </row>
    <row r="322" spans="23:23" x14ac:dyDescent="0.25">
      <c r="W322" s="89"/>
    </row>
    <row r="323" spans="23:23" x14ac:dyDescent="0.25">
      <c r="W323" s="89"/>
    </row>
    <row r="324" spans="23:23" x14ac:dyDescent="0.25">
      <c r="W324" s="89"/>
    </row>
    <row r="325" spans="23:23" x14ac:dyDescent="0.25">
      <c r="W325" s="89"/>
    </row>
    <row r="326" spans="23:23" x14ac:dyDescent="0.25">
      <c r="W326" s="89"/>
    </row>
    <row r="327" spans="23:23" x14ac:dyDescent="0.25">
      <c r="W327" s="89"/>
    </row>
    <row r="328" spans="23:23" x14ac:dyDescent="0.25">
      <c r="W328" s="89"/>
    </row>
    <row r="329" spans="23:23" x14ac:dyDescent="0.25">
      <c r="W329" s="89"/>
    </row>
    <row r="330" spans="23:23" x14ac:dyDescent="0.25">
      <c r="W330" s="89"/>
    </row>
    <row r="331" spans="23:23" x14ac:dyDescent="0.25">
      <c r="W331" s="89"/>
    </row>
    <row r="332" spans="23:23" x14ac:dyDescent="0.25">
      <c r="W332" s="89"/>
    </row>
    <row r="333" spans="23:23" x14ac:dyDescent="0.25">
      <c r="W333" s="89"/>
    </row>
    <row r="334" spans="23:23" x14ac:dyDescent="0.25">
      <c r="W334" s="89"/>
    </row>
    <row r="335" spans="23:23" x14ac:dyDescent="0.25">
      <c r="W335" s="89"/>
    </row>
    <row r="336" spans="23:23" x14ac:dyDescent="0.25">
      <c r="W336" s="89"/>
    </row>
    <row r="337" spans="23:23" x14ac:dyDescent="0.25">
      <c r="W337" s="89"/>
    </row>
    <row r="338" spans="23:23" x14ac:dyDescent="0.25">
      <c r="W338" s="89"/>
    </row>
    <row r="339" spans="23:23" x14ac:dyDescent="0.25">
      <c r="W339" s="89"/>
    </row>
    <row r="340" spans="23:23" x14ac:dyDescent="0.25">
      <c r="W340" s="89"/>
    </row>
    <row r="341" spans="23:23" x14ac:dyDescent="0.25">
      <c r="W341" s="89"/>
    </row>
    <row r="342" spans="23:23" x14ac:dyDescent="0.25">
      <c r="W342" s="89"/>
    </row>
    <row r="343" spans="23:23" x14ac:dyDescent="0.25">
      <c r="W343" s="89"/>
    </row>
    <row r="344" spans="23:23" x14ac:dyDescent="0.25">
      <c r="W344" s="89"/>
    </row>
    <row r="345" spans="23:23" x14ac:dyDescent="0.25">
      <c r="W345" s="89"/>
    </row>
    <row r="346" spans="23:23" x14ac:dyDescent="0.25">
      <c r="W346" s="89"/>
    </row>
    <row r="347" spans="23:23" x14ac:dyDescent="0.25">
      <c r="W347" s="89"/>
    </row>
    <row r="348" spans="23:23" x14ac:dyDescent="0.25">
      <c r="W348" s="89"/>
    </row>
    <row r="349" spans="23:23" x14ac:dyDescent="0.25">
      <c r="W349" s="89"/>
    </row>
    <row r="350" spans="23:23" x14ac:dyDescent="0.25">
      <c r="W350" s="89"/>
    </row>
    <row r="351" spans="23:23" x14ac:dyDescent="0.25">
      <c r="W351" s="89"/>
    </row>
    <row r="352" spans="23:23" x14ac:dyDescent="0.25">
      <c r="W352" s="89"/>
    </row>
    <row r="353" spans="23:23" x14ac:dyDescent="0.25">
      <c r="W353" s="89"/>
    </row>
    <row r="354" spans="23:23" x14ac:dyDescent="0.25">
      <c r="W354" s="89"/>
    </row>
    <row r="355" spans="23:23" x14ac:dyDescent="0.25">
      <c r="W355" s="89"/>
    </row>
    <row r="356" spans="23:23" x14ac:dyDescent="0.25">
      <c r="W356" s="89"/>
    </row>
    <row r="357" spans="23:23" x14ac:dyDescent="0.25">
      <c r="W357" s="89"/>
    </row>
    <row r="358" spans="23:23" x14ac:dyDescent="0.25">
      <c r="W358" s="89"/>
    </row>
    <row r="359" spans="23:23" x14ac:dyDescent="0.25">
      <c r="W359" s="89"/>
    </row>
    <row r="360" spans="23:23" x14ac:dyDescent="0.25">
      <c r="W360" s="89"/>
    </row>
    <row r="361" spans="23:23" x14ac:dyDescent="0.25">
      <c r="W361" s="89"/>
    </row>
    <row r="362" spans="23:23" x14ac:dyDescent="0.25">
      <c r="W362" s="89"/>
    </row>
    <row r="363" spans="23:23" x14ac:dyDescent="0.25">
      <c r="W363" s="89"/>
    </row>
    <row r="364" spans="23:23" x14ac:dyDescent="0.25">
      <c r="W364" s="89"/>
    </row>
    <row r="365" spans="23:23" x14ac:dyDescent="0.25">
      <c r="W365" s="89"/>
    </row>
    <row r="366" spans="23:23" x14ac:dyDescent="0.25">
      <c r="W366" s="89"/>
    </row>
    <row r="367" spans="23:23" x14ac:dyDescent="0.25">
      <c r="W367" s="89"/>
    </row>
    <row r="368" spans="23:23" x14ac:dyDescent="0.25">
      <c r="W368" s="89"/>
    </row>
    <row r="369" spans="23:23" x14ac:dyDescent="0.25">
      <c r="W369" s="89"/>
    </row>
    <row r="370" spans="23:23" x14ac:dyDescent="0.25">
      <c r="W370" s="89"/>
    </row>
    <row r="371" spans="23:23" x14ac:dyDescent="0.25">
      <c r="W371" s="89"/>
    </row>
    <row r="372" spans="23:23" x14ac:dyDescent="0.25">
      <c r="W372" s="89"/>
    </row>
    <row r="373" spans="23:23" x14ac:dyDescent="0.25">
      <c r="W373" s="89"/>
    </row>
    <row r="374" spans="23:23" x14ac:dyDescent="0.25">
      <c r="W374" s="89"/>
    </row>
    <row r="375" spans="23:23" x14ac:dyDescent="0.25">
      <c r="W375" s="89"/>
    </row>
    <row r="376" spans="23:23" x14ac:dyDescent="0.25">
      <c r="W376" s="89"/>
    </row>
    <row r="377" spans="23:23" x14ac:dyDescent="0.25">
      <c r="W377" s="89"/>
    </row>
    <row r="378" spans="23:23" x14ac:dyDescent="0.25">
      <c r="W378" s="89"/>
    </row>
    <row r="379" spans="23:23" x14ac:dyDescent="0.25">
      <c r="W379" s="89"/>
    </row>
    <row r="380" spans="23:23" x14ac:dyDescent="0.25">
      <c r="W380" s="89"/>
    </row>
    <row r="381" spans="23:23" x14ac:dyDescent="0.25">
      <c r="W381" s="89"/>
    </row>
    <row r="382" spans="23:23" x14ac:dyDescent="0.25">
      <c r="W382" s="89"/>
    </row>
    <row r="383" spans="23:23" x14ac:dyDescent="0.25">
      <c r="W383" s="89"/>
    </row>
    <row r="384" spans="23:23" x14ac:dyDescent="0.25">
      <c r="W384" s="89"/>
    </row>
    <row r="385" spans="23:23" x14ac:dyDescent="0.25">
      <c r="W385" s="89"/>
    </row>
    <row r="386" spans="23:23" x14ac:dyDescent="0.25">
      <c r="W386" s="89"/>
    </row>
    <row r="387" spans="23:23" x14ac:dyDescent="0.25">
      <c r="W387" s="89"/>
    </row>
    <row r="388" spans="23:23" x14ac:dyDescent="0.25">
      <c r="W388" s="89"/>
    </row>
    <row r="389" spans="23:23" x14ac:dyDescent="0.25">
      <c r="W389" s="89"/>
    </row>
    <row r="390" spans="23:23" x14ac:dyDescent="0.25">
      <c r="W390" s="89"/>
    </row>
    <row r="391" spans="23:23" x14ac:dyDescent="0.25">
      <c r="W391" s="89"/>
    </row>
    <row r="392" spans="23:23" x14ac:dyDescent="0.25">
      <c r="W392" s="89"/>
    </row>
    <row r="393" spans="23:23" x14ac:dyDescent="0.25">
      <c r="W393" s="89"/>
    </row>
    <row r="394" spans="23:23" x14ac:dyDescent="0.25">
      <c r="W394" s="89"/>
    </row>
    <row r="395" spans="23:23" x14ac:dyDescent="0.25">
      <c r="W395" s="89"/>
    </row>
    <row r="396" spans="23:23" x14ac:dyDescent="0.25">
      <c r="W396" s="89"/>
    </row>
    <row r="397" spans="23:23" x14ac:dyDescent="0.25">
      <c r="W397" s="89"/>
    </row>
    <row r="398" spans="23:23" x14ac:dyDescent="0.25">
      <c r="W398" s="89"/>
    </row>
    <row r="399" spans="23:23" x14ac:dyDescent="0.25">
      <c r="W399" s="89"/>
    </row>
    <row r="400" spans="23:23" x14ac:dyDescent="0.25">
      <c r="W400" s="89"/>
    </row>
    <row r="401" spans="23:23" x14ac:dyDescent="0.25">
      <c r="W401" s="89"/>
    </row>
    <row r="402" spans="23:23" x14ac:dyDescent="0.25">
      <c r="W402" s="89"/>
    </row>
    <row r="403" spans="23:23" x14ac:dyDescent="0.25">
      <c r="W403" s="89"/>
    </row>
    <row r="404" spans="23:23" x14ac:dyDescent="0.25">
      <c r="W404" s="89"/>
    </row>
    <row r="405" spans="23:23" x14ac:dyDescent="0.25">
      <c r="W405" s="89"/>
    </row>
    <row r="406" spans="23:23" x14ac:dyDescent="0.25">
      <c r="W406" s="89"/>
    </row>
    <row r="407" spans="23:23" x14ac:dyDescent="0.25">
      <c r="W407" s="89"/>
    </row>
    <row r="408" spans="23:23" x14ac:dyDescent="0.25">
      <c r="W408" s="89"/>
    </row>
    <row r="409" spans="23:23" x14ac:dyDescent="0.25">
      <c r="W409" s="89"/>
    </row>
    <row r="410" spans="23:23" x14ac:dyDescent="0.25">
      <c r="W410" s="89"/>
    </row>
    <row r="411" spans="23:23" x14ac:dyDescent="0.25">
      <c r="W411" s="89"/>
    </row>
    <row r="412" spans="23:23" x14ac:dyDescent="0.25">
      <c r="W412" s="89"/>
    </row>
    <row r="413" spans="23:23" x14ac:dyDescent="0.25">
      <c r="W413" s="89"/>
    </row>
    <row r="414" spans="23:23" x14ac:dyDescent="0.25">
      <c r="W414" s="89"/>
    </row>
    <row r="415" spans="23:23" x14ac:dyDescent="0.25">
      <c r="W415" s="89"/>
    </row>
    <row r="416" spans="23:23" x14ac:dyDescent="0.25">
      <c r="W416" s="89"/>
    </row>
    <row r="417" spans="23:23" x14ac:dyDescent="0.25">
      <c r="W417" s="89"/>
    </row>
    <row r="418" spans="23:23" x14ac:dyDescent="0.25">
      <c r="W418" s="89"/>
    </row>
    <row r="419" spans="23:23" x14ac:dyDescent="0.25">
      <c r="W419" s="89"/>
    </row>
    <row r="420" spans="23:23" x14ac:dyDescent="0.25">
      <c r="W420" s="89"/>
    </row>
    <row r="421" spans="23:23" x14ac:dyDescent="0.25">
      <c r="W421" s="89"/>
    </row>
    <row r="422" spans="23:23" x14ac:dyDescent="0.25">
      <c r="W422" s="89"/>
    </row>
    <row r="423" spans="23:23" x14ac:dyDescent="0.25">
      <c r="W423" s="89"/>
    </row>
    <row r="424" spans="23:23" x14ac:dyDescent="0.25">
      <c r="W424" s="89"/>
    </row>
    <row r="425" spans="23:23" x14ac:dyDescent="0.25">
      <c r="W425" s="89"/>
    </row>
    <row r="426" spans="23:23" x14ac:dyDescent="0.25">
      <c r="W426" s="89"/>
    </row>
    <row r="427" spans="23:23" x14ac:dyDescent="0.25">
      <c r="W427" s="89"/>
    </row>
    <row r="428" spans="23:23" x14ac:dyDescent="0.25">
      <c r="W428" s="89"/>
    </row>
    <row r="429" spans="23:23" x14ac:dyDescent="0.25">
      <c r="W429" s="89"/>
    </row>
    <row r="430" spans="23:23" x14ac:dyDescent="0.25">
      <c r="W430" s="89"/>
    </row>
    <row r="431" spans="23:23" x14ac:dyDescent="0.25">
      <c r="W431" s="89"/>
    </row>
    <row r="432" spans="23:23" x14ac:dyDescent="0.25">
      <c r="W432" s="89"/>
    </row>
    <row r="433" spans="23:23" x14ac:dyDescent="0.25">
      <c r="W433" s="89"/>
    </row>
    <row r="434" spans="23:23" x14ac:dyDescent="0.25">
      <c r="W434" s="89"/>
    </row>
    <row r="435" spans="23:23" x14ac:dyDescent="0.25">
      <c r="W435" s="89"/>
    </row>
    <row r="436" spans="23:23" x14ac:dyDescent="0.25">
      <c r="W436" s="89"/>
    </row>
    <row r="437" spans="23:23" x14ac:dyDescent="0.25">
      <c r="W437" s="89"/>
    </row>
    <row r="438" spans="23:23" x14ac:dyDescent="0.25">
      <c r="W438" s="89"/>
    </row>
    <row r="439" spans="23:23" x14ac:dyDescent="0.25">
      <c r="W439" s="89"/>
    </row>
    <row r="440" spans="23:23" x14ac:dyDescent="0.25">
      <c r="W440" s="89"/>
    </row>
    <row r="441" spans="23:23" x14ac:dyDescent="0.25">
      <c r="W441" s="89"/>
    </row>
    <row r="442" spans="23:23" x14ac:dyDescent="0.25">
      <c r="W442" s="89"/>
    </row>
    <row r="443" spans="23:23" x14ac:dyDescent="0.25">
      <c r="W443" s="89"/>
    </row>
    <row r="444" spans="23:23" x14ac:dyDescent="0.25">
      <c r="W444" s="89"/>
    </row>
    <row r="445" spans="23:23" x14ac:dyDescent="0.25">
      <c r="W445" s="89"/>
    </row>
    <row r="446" spans="23:23" x14ac:dyDescent="0.25">
      <c r="W446" s="89"/>
    </row>
    <row r="447" spans="23:23" x14ac:dyDescent="0.25">
      <c r="W447" s="89"/>
    </row>
    <row r="448" spans="23:23" x14ac:dyDescent="0.25">
      <c r="W448" s="89"/>
    </row>
    <row r="449" spans="23:23" x14ac:dyDescent="0.25">
      <c r="W449" s="89"/>
    </row>
    <row r="450" spans="23:23" x14ac:dyDescent="0.25">
      <c r="W450" s="89"/>
    </row>
    <row r="451" spans="23:23" x14ac:dyDescent="0.25">
      <c r="W451" s="89"/>
    </row>
    <row r="452" spans="23:23" x14ac:dyDescent="0.25">
      <c r="W452" s="89"/>
    </row>
    <row r="453" spans="23:23" x14ac:dyDescent="0.25">
      <c r="W453" s="89"/>
    </row>
    <row r="454" spans="23:23" x14ac:dyDescent="0.25">
      <c r="W454" s="89"/>
    </row>
    <row r="455" spans="23:23" x14ac:dyDescent="0.25">
      <c r="W455" s="89"/>
    </row>
    <row r="456" spans="23:23" x14ac:dyDescent="0.25">
      <c r="W456" s="89"/>
    </row>
    <row r="457" spans="23:23" x14ac:dyDescent="0.25">
      <c r="W457" s="89"/>
    </row>
    <row r="458" spans="23:23" x14ac:dyDescent="0.25">
      <c r="W458" s="89"/>
    </row>
    <row r="459" spans="23:23" x14ac:dyDescent="0.25">
      <c r="W459" s="89"/>
    </row>
    <row r="460" spans="23:23" x14ac:dyDescent="0.25">
      <c r="W460" s="89"/>
    </row>
    <row r="461" spans="23:23" x14ac:dyDescent="0.25">
      <c r="W461" s="89"/>
    </row>
    <row r="462" spans="23:23" x14ac:dyDescent="0.25">
      <c r="W462" s="89"/>
    </row>
    <row r="463" spans="23:23" x14ac:dyDescent="0.25">
      <c r="W463" s="89"/>
    </row>
    <row r="464" spans="23:23" x14ac:dyDescent="0.25">
      <c r="W464" s="89"/>
    </row>
    <row r="465" spans="23:23" x14ac:dyDescent="0.25">
      <c r="W465" s="89"/>
    </row>
    <row r="466" spans="23:23" x14ac:dyDescent="0.25">
      <c r="W466" s="89"/>
    </row>
    <row r="467" spans="23:23" x14ac:dyDescent="0.25">
      <c r="W467" s="89"/>
    </row>
    <row r="468" spans="23:23" x14ac:dyDescent="0.25">
      <c r="W468" s="89"/>
    </row>
    <row r="469" spans="23:23" x14ac:dyDescent="0.25">
      <c r="W469" s="89"/>
    </row>
    <row r="470" spans="23:23" x14ac:dyDescent="0.25">
      <c r="W470" s="89"/>
    </row>
    <row r="471" spans="23:23" x14ac:dyDescent="0.25">
      <c r="W471" s="89"/>
    </row>
    <row r="472" spans="23:23" x14ac:dyDescent="0.25">
      <c r="W472" s="89"/>
    </row>
    <row r="473" spans="23:23" x14ac:dyDescent="0.25">
      <c r="W473" s="89"/>
    </row>
    <row r="474" spans="23:23" x14ac:dyDescent="0.25">
      <c r="W474" s="89"/>
    </row>
    <row r="475" spans="23:23" x14ac:dyDescent="0.25">
      <c r="W475" s="89"/>
    </row>
    <row r="476" spans="23:23" x14ac:dyDescent="0.25">
      <c r="W476" s="89"/>
    </row>
    <row r="477" spans="23:23" x14ac:dyDescent="0.25">
      <c r="W477" s="89"/>
    </row>
    <row r="478" spans="23:23" x14ac:dyDescent="0.25">
      <c r="W478" s="89"/>
    </row>
    <row r="479" spans="23:23" x14ac:dyDescent="0.25">
      <c r="W479" s="89"/>
    </row>
    <row r="480" spans="23:23" x14ac:dyDescent="0.25">
      <c r="W480" s="89"/>
    </row>
    <row r="481" spans="23:23" x14ac:dyDescent="0.25">
      <c r="W481" s="89"/>
    </row>
    <row r="482" spans="23:23" x14ac:dyDescent="0.25">
      <c r="W482" s="89"/>
    </row>
    <row r="483" spans="23:23" x14ac:dyDescent="0.25">
      <c r="W483" s="89"/>
    </row>
    <row r="484" spans="23:23" x14ac:dyDescent="0.25">
      <c r="W484" s="89"/>
    </row>
    <row r="485" spans="23:23" x14ac:dyDescent="0.25">
      <c r="W485" s="89"/>
    </row>
    <row r="486" spans="23:23" x14ac:dyDescent="0.25">
      <c r="W486" s="89"/>
    </row>
    <row r="487" spans="23:23" x14ac:dyDescent="0.25">
      <c r="W487" s="89"/>
    </row>
    <row r="488" spans="23:23" x14ac:dyDescent="0.25">
      <c r="W488" s="89"/>
    </row>
    <row r="489" spans="23:23" x14ac:dyDescent="0.25">
      <c r="W489" s="89"/>
    </row>
    <row r="490" spans="23:23" x14ac:dyDescent="0.25">
      <c r="W490" s="89"/>
    </row>
    <row r="491" spans="23:23" x14ac:dyDescent="0.25">
      <c r="W491" s="89"/>
    </row>
    <row r="492" spans="23:23" x14ac:dyDescent="0.25">
      <c r="W492" s="89"/>
    </row>
    <row r="493" spans="23:23" x14ac:dyDescent="0.25">
      <c r="W493" s="89"/>
    </row>
    <row r="494" spans="23:23" x14ac:dyDescent="0.25">
      <c r="W494" s="89"/>
    </row>
    <row r="495" spans="23:23" x14ac:dyDescent="0.25">
      <c r="W495" s="89"/>
    </row>
    <row r="496" spans="23:23" x14ac:dyDescent="0.25">
      <c r="W496" s="89"/>
    </row>
    <row r="497" spans="23:23" x14ac:dyDescent="0.25">
      <c r="W497" s="89"/>
    </row>
    <row r="498" spans="23:23" x14ac:dyDescent="0.25">
      <c r="W498" s="89"/>
    </row>
    <row r="499" spans="23:23" x14ac:dyDescent="0.25">
      <c r="W499" s="89"/>
    </row>
    <row r="500" spans="23:23" x14ac:dyDescent="0.25">
      <c r="W500" s="89"/>
    </row>
    <row r="501" spans="23:23" x14ac:dyDescent="0.25">
      <c r="W501" s="89"/>
    </row>
    <row r="502" spans="23:23" x14ac:dyDescent="0.25">
      <c r="W502" s="89"/>
    </row>
    <row r="503" spans="23:23" x14ac:dyDescent="0.25">
      <c r="W503" s="89"/>
    </row>
    <row r="504" spans="23:23" x14ac:dyDescent="0.25">
      <c r="W504" s="89"/>
    </row>
    <row r="505" spans="23:23" x14ac:dyDescent="0.25">
      <c r="W505" s="89"/>
    </row>
    <row r="506" spans="23:23" x14ac:dyDescent="0.25">
      <c r="W506" s="89"/>
    </row>
    <row r="507" spans="23:23" x14ac:dyDescent="0.25">
      <c r="W507" s="89"/>
    </row>
    <row r="508" spans="23:23" x14ac:dyDescent="0.25">
      <c r="W508" s="89"/>
    </row>
    <row r="509" spans="23:23" x14ac:dyDescent="0.25">
      <c r="W509" s="89"/>
    </row>
    <row r="510" spans="23:23" x14ac:dyDescent="0.25">
      <c r="W510" s="89"/>
    </row>
    <row r="511" spans="23:23" x14ac:dyDescent="0.25">
      <c r="W511" s="89"/>
    </row>
    <row r="512" spans="23:23" x14ac:dyDescent="0.25">
      <c r="W512" s="89"/>
    </row>
    <row r="513" spans="23:23" x14ac:dyDescent="0.25">
      <c r="W513" s="89"/>
    </row>
    <row r="514" spans="23:23" x14ac:dyDescent="0.25">
      <c r="W514" s="89"/>
    </row>
    <row r="515" spans="23:23" x14ac:dyDescent="0.25">
      <c r="W515" s="89"/>
    </row>
    <row r="516" spans="23:23" x14ac:dyDescent="0.25">
      <c r="W516" s="89"/>
    </row>
    <row r="517" spans="23:23" x14ac:dyDescent="0.25">
      <c r="W517" s="89"/>
    </row>
    <row r="518" spans="23:23" x14ac:dyDescent="0.25">
      <c r="W518" s="89"/>
    </row>
    <row r="519" spans="23:23" x14ac:dyDescent="0.25">
      <c r="W519" s="89"/>
    </row>
    <row r="520" spans="23:23" x14ac:dyDescent="0.25">
      <c r="W520" s="89"/>
    </row>
    <row r="521" spans="23:23" x14ac:dyDescent="0.25">
      <c r="W521" s="89"/>
    </row>
    <row r="522" spans="23:23" x14ac:dyDescent="0.25">
      <c r="W522" s="89"/>
    </row>
    <row r="523" spans="23:23" x14ac:dyDescent="0.25">
      <c r="W523" s="89"/>
    </row>
    <row r="524" spans="23:23" x14ac:dyDescent="0.25">
      <c r="W524" s="89"/>
    </row>
    <row r="525" spans="23:23" x14ac:dyDescent="0.25">
      <c r="W525" s="89"/>
    </row>
    <row r="526" spans="23:23" x14ac:dyDescent="0.25">
      <c r="W526" s="89"/>
    </row>
    <row r="527" spans="23:23" x14ac:dyDescent="0.25">
      <c r="W527" s="89"/>
    </row>
    <row r="528" spans="23:23" x14ac:dyDescent="0.25">
      <c r="W528" s="89"/>
    </row>
    <row r="529" spans="23:23" x14ac:dyDescent="0.25">
      <c r="W529" s="89"/>
    </row>
    <row r="530" spans="23:23" x14ac:dyDescent="0.25">
      <c r="W530" s="89"/>
    </row>
    <row r="531" spans="23:23" x14ac:dyDescent="0.25">
      <c r="W531" s="89"/>
    </row>
    <row r="532" spans="23:23" x14ac:dyDescent="0.25">
      <c r="W532" s="89"/>
    </row>
    <row r="533" spans="23:23" x14ac:dyDescent="0.25">
      <c r="W533" s="89"/>
    </row>
    <row r="534" spans="23:23" x14ac:dyDescent="0.25">
      <c r="W534" s="89"/>
    </row>
    <row r="535" spans="23:23" x14ac:dyDescent="0.25">
      <c r="W535" s="89"/>
    </row>
    <row r="536" spans="23:23" x14ac:dyDescent="0.25">
      <c r="W536" s="89"/>
    </row>
    <row r="537" spans="23:23" x14ac:dyDescent="0.25">
      <c r="W537" s="89"/>
    </row>
    <row r="538" spans="23:23" x14ac:dyDescent="0.25">
      <c r="W538" s="89"/>
    </row>
    <row r="539" spans="23:23" x14ac:dyDescent="0.25">
      <c r="W539" s="89"/>
    </row>
    <row r="540" spans="23:23" x14ac:dyDescent="0.25">
      <c r="W540" s="89"/>
    </row>
    <row r="541" spans="23:23" x14ac:dyDescent="0.25">
      <c r="W541" s="89"/>
    </row>
    <row r="542" spans="23:23" x14ac:dyDescent="0.25">
      <c r="W542" s="89"/>
    </row>
    <row r="543" spans="23:23" x14ac:dyDescent="0.25">
      <c r="W543" s="89"/>
    </row>
    <row r="544" spans="23:23" x14ac:dyDescent="0.25">
      <c r="W544" s="89"/>
    </row>
    <row r="545" spans="23:23" x14ac:dyDescent="0.25">
      <c r="W545" s="89"/>
    </row>
    <row r="546" spans="23:23" x14ac:dyDescent="0.25">
      <c r="W546" s="89"/>
    </row>
    <row r="547" spans="23:23" x14ac:dyDescent="0.25">
      <c r="W547" s="89"/>
    </row>
    <row r="548" spans="23:23" x14ac:dyDescent="0.25">
      <c r="W548" s="89"/>
    </row>
    <row r="549" spans="23:23" x14ac:dyDescent="0.25">
      <c r="W549" s="89"/>
    </row>
    <row r="550" spans="23:23" x14ac:dyDescent="0.25">
      <c r="W550" s="89"/>
    </row>
    <row r="551" spans="23:23" x14ac:dyDescent="0.25">
      <c r="W551" s="89"/>
    </row>
    <row r="552" spans="23:23" x14ac:dyDescent="0.25">
      <c r="W552" s="89"/>
    </row>
    <row r="553" spans="23:23" x14ac:dyDescent="0.25">
      <c r="W553" s="89"/>
    </row>
    <row r="554" spans="23:23" x14ac:dyDescent="0.25">
      <c r="W554" s="89"/>
    </row>
    <row r="555" spans="23:23" x14ac:dyDescent="0.25">
      <c r="W555" s="89"/>
    </row>
    <row r="556" spans="23:23" x14ac:dyDescent="0.25">
      <c r="W556" s="89"/>
    </row>
    <row r="557" spans="23:23" x14ac:dyDescent="0.25">
      <c r="W557" s="89"/>
    </row>
    <row r="558" spans="23:23" x14ac:dyDescent="0.25">
      <c r="W558" s="89"/>
    </row>
    <row r="559" spans="23:23" x14ac:dyDescent="0.25">
      <c r="W559" s="89"/>
    </row>
    <row r="560" spans="23:23" x14ac:dyDescent="0.25">
      <c r="W560" s="89"/>
    </row>
    <row r="561" spans="23:23" x14ac:dyDescent="0.25">
      <c r="W561" s="89"/>
    </row>
    <row r="562" spans="23:23" x14ac:dyDescent="0.25">
      <c r="W562" s="89"/>
    </row>
    <row r="563" spans="23:23" x14ac:dyDescent="0.25">
      <c r="W563" s="89"/>
    </row>
    <row r="564" spans="23:23" x14ac:dyDescent="0.25">
      <c r="W564" s="89"/>
    </row>
    <row r="565" spans="23:23" x14ac:dyDescent="0.25">
      <c r="W565" s="89"/>
    </row>
    <row r="566" spans="23:23" x14ac:dyDescent="0.25">
      <c r="W566" s="89"/>
    </row>
    <row r="567" spans="23:23" x14ac:dyDescent="0.25">
      <c r="W567" s="89"/>
    </row>
    <row r="568" spans="23:23" x14ac:dyDescent="0.25">
      <c r="W568" s="89"/>
    </row>
    <row r="569" spans="23:23" x14ac:dyDescent="0.25">
      <c r="W569" s="89"/>
    </row>
    <row r="570" spans="23:23" x14ac:dyDescent="0.25">
      <c r="W570" s="89"/>
    </row>
    <row r="571" spans="23:23" x14ac:dyDescent="0.25">
      <c r="W571" s="89"/>
    </row>
    <row r="572" spans="23:23" x14ac:dyDescent="0.25">
      <c r="W572" s="89"/>
    </row>
    <row r="573" spans="23:23" x14ac:dyDescent="0.25">
      <c r="W573" s="89"/>
    </row>
    <row r="574" spans="23:23" x14ac:dyDescent="0.25">
      <c r="W574" s="89"/>
    </row>
    <row r="575" spans="23:23" x14ac:dyDescent="0.25">
      <c r="W575" s="89"/>
    </row>
    <row r="576" spans="23:23" x14ac:dyDescent="0.25">
      <c r="W576" s="89"/>
    </row>
    <row r="577" spans="23:23" x14ac:dyDescent="0.25">
      <c r="W577" s="89"/>
    </row>
    <row r="578" spans="23:23" x14ac:dyDescent="0.25">
      <c r="W578" s="89"/>
    </row>
    <row r="579" spans="23:23" x14ac:dyDescent="0.25">
      <c r="W579" s="89"/>
    </row>
    <row r="580" spans="23:23" x14ac:dyDescent="0.25">
      <c r="W580" s="89"/>
    </row>
    <row r="581" spans="23:23" x14ac:dyDescent="0.25">
      <c r="W581" s="89"/>
    </row>
    <row r="582" spans="23:23" x14ac:dyDescent="0.25">
      <c r="W582" s="89"/>
    </row>
    <row r="583" spans="23:23" x14ac:dyDescent="0.25">
      <c r="W583" s="89"/>
    </row>
    <row r="584" spans="23:23" x14ac:dyDescent="0.25">
      <c r="W584" s="89"/>
    </row>
    <row r="585" spans="23:23" x14ac:dyDescent="0.25">
      <c r="W585" s="89"/>
    </row>
    <row r="586" spans="23:23" x14ac:dyDescent="0.25">
      <c r="W586" s="89"/>
    </row>
    <row r="587" spans="23:23" x14ac:dyDescent="0.25">
      <c r="W587" s="89"/>
    </row>
    <row r="588" spans="23:23" x14ac:dyDescent="0.25">
      <c r="W588" s="89"/>
    </row>
    <row r="589" spans="23:23" x14ac:dyDescent="0.25">
      <c r="W589" s="89"/>
    </row>
    <row r="590" spans="23:23" x14ac:dyDescent="0.25">
      <c r="W590" s="89"/>
    </row>
    <row r="591" spans="23:23" x14ac:dyDescent="0.25">
      <c r="W591" s="89"/>
    </row>
    <row r="592" spans="23:23" x14ac:dyDescent="0.25">
      <c r="W592" s="89"/>
    </row>
    <row r="593" spans="23:23" x14ac:dyDescent="0.25">
      <c r="W593" s="89"/>
    </row>
    <row r="594" spans="23:23" x14ac:dyDescent="0.25">
      <c r="W594" s="89"/>
    </row>
    <row r="595" spans="23:23" x14ac:dyDescent="0.25">
      <c r="W595" s="89"/>
    </row>
    <row r="596" spans="23:23" x14ac:dyDescent="0.25">
      <c r="W596" s="89"/>
    </row>
    <row r="597" spans="23:23" x14ac:dyDescent="0.25">
      <c r="W597" s="89"/>
    </row>
    <row r="598" spans="23:23" x14ac:dyDescent="0.25">
      <c r="W598" s="89"/>
    </row>
    <row r="599" spans="23:23" x14ac:dyDescent="0.25">
      <c r="W599" s="89"/>
    </row>
    <row r="600" spans="23:23" x14ac:dyDescent="0.25">
      <c r="W600" s="89"/>
    </row>
    <row r="601" spans="23:23" x14ac:dyDescent="0.25">
      <c r="W601" s="89"/>
    </row>
    <row r="602" spans="23:23" x14ac:dyDescent="0.25">
      <c r="W602" s="89"/>
    </row>
    <row r="603" spans="23:23" x14ac:dyDescent="0.25">
      <c r="W603" s="89"/>
    </row>
    <row r="604" spans="23:23" x14ac:dyDescent="0.25">
      <c r="W604" s="89"/>
    </row>
    <row r="605" spans="23:23" x14ac:dyDescent="0.25">
      <c r="W605" s="89"/>
    </row>
    <row r="606" spans="23:23" x14ac:dyDescent="0.25">
      <c r="W606" s="89"/>
    </row>
    <row r="607" spans="23:23" x14ac:dyDescent="0.25">
      <c r="W607" s="89"/>
    </row>
    <row r="608" spans="23:23" x14ac:dyDescent="0.25">
      <c r="W608" s="89"/>
    </row>
    <row r="609" spans="23:23" x14ac:dyDescent="0.25">
      <c r="W609" s="89"/>
    </row>
    <row r="610" spans="23:23" x14ac:dyDescent="0.25">
      <c r="W610" s="89"/>
    </row>
    <row r="611" spans="23:23" x14ac:dyDescent="0.25">
      <c r="W611" s="89"/>
    </row>
    <row r="612" spans="23:23" x14ac:dyDescent="0.25">
      <c r="W612" s="89"/>
    </row>
    <row r="613" spans="23:23" x14ac:dyDescent="0.25">
      <c r="W613" s="89"/>
    </row>
    <row r="614" spans="23:23" x14ac:dyDescent="0.25">
      <c r="W614" s="89"/>
    </row>
    <row r="615" spans="23:23" x14ac:dyDescent="0.25">
      <c r="W615" s="89"/>
    </row>
    <row r="616" spans="23:23" x14ac:dyDescent="0.25">
      <c r="W616" s="89"/>
    </row>
    <row r="617" spans="23:23" x14ac:dyDescent="0.25">
      <c r="W617" s="89"/>
    </row>
    <row r="618" spans="23:23" x14ac:dyDescent="0.25">
      <c r="W618" s="89"/>
    </row>
    <row r="619" spans="23:23" x14ac:dyDescent="0.25">
      <c r="W619" s="89"/>
    </row>
    <row r="620" spans="23:23" x14ac:dyDescent="0.25">
      <c r="W620" s="89"/>
    </row>
    <row r="621" spans="23:23" x14ac:dyDescent="0.25">
      <c r="W621" s="89"/>
    </row>
    <row r="622" spans="23:23" x14ac:dyDescent="0.25">
      <c r="W622" s="89"/>
    </row>
    <row r="623" spans="23:23" x14ac:dyDescent="0.25">
      <c r="W623" s="89"/>
    </row>
    <row r="624" spans="23:23" x14ac:dyDescent="0.25">
      <c r="W624" s="89"/>
    </row>
    <row r="625" spans="23:23" x14ac:dyDescent="0.25">
      <c r="W625" s="89"/>
    </row>
    <row r="626" spans="23:23" x14ac:dyDescent="0.25">
      <c r="W626" s="89"/>
    </row>
    <row r="627" spans="23:23" x14ac:dyDescent="0.25">
      <c r="W627" s="89"/>
    </row>
    <row r="628" spans="23:23" x14ac:dyDescent="0.25">
      <c r="W628" s="89"/>
    </row>
    <row r="629" spans="23:23" x14ac:dyDescent="0.25">
      <c r="W629" s="89"/>
    </row>
    <row r="630" spans="23:23" x14ac:dyDescent="0.25">
      <c r="W630" s="89"/>
    </row>
    <row r="631" spans="23:23" x14ac:dyDescent="0.25">
      <c r="W631" s="89"/>
    </row>
    <row r="632" spans="23:23" x14ac:dyDescent="0.25">
      <c r="W632" s="89"/>
    </row>
    <row r="633" spans="23:23" x14ac:dyDescent="0.25">
      <c r="W633" s="89"/>
    </row>
    <row r="634" spans="23:23" x14ac:dyDescent="0.25">
      <c r="W634" s="89"/>
    </row>
    <row r="635" spans="23:23" x14ac:dyDescent="0.25">
      <c r="W635" s="89"/>
    </row>
    <row r="636" spans="23:23" x14ac:dyDescent="0.25">
      <c r="W636" s="89"/>
    </row>
    <row r="637" spans="23:23" x14ac:dyDescent="0.25">
      <c r="W637" s="89"/>
    </row>
    <row r="638" spans="23:23" x14ac:dyDescent="0.25">
      <c r="W638" s="89"/>
    </row>
    <row r="639" spans="23:23" x14ac:dyDescent="0.25">
      <c r="W639" s="89"/>
    </row>
    <row r="640" spans="23:23" x14ac:dyDescent="0.25">
      <c r="W640" s="89"/>
    </row>
    <row r="641" spans="23:23" x14ac:dyDescent="0.25">
      <c r="W641" s="89"/>
    </row>
    <row r="642" spans="23:23" x14ac:dyDescent="0.25">
      <c r="W642" s="89"/>
    </row>
    <row r="643" spans="23:23" x14ac:dyDescent="0.25">
      <c r="W643" s="89"/>
    </row>
    <row r="644" spans="23:23" x14ac:dyDescent="0.25">
      <c r="W644" s="89"/>
    </row>
    <row r="645" spans="23:23" x14ac:dyDescent="0.25">
      <c r="W645" s="89"/>
    </row>
    <row r="646" spans="23:23" x14ac:dyDescent="0.25">
      <c r="W646" s="89"/>
    </row>
    <row r="647" spans="23:23" x14ac:dyDescent="0.25">
      <c r="W647" s="89"/>
    </row>
    <row r="648" spans="23:23" x14ac:dyDescent="0.25">
      <c r="W648" s="89"/>
    </row>
    <row r="649" spans="23:23" x14ac:dyDescent="0.25">
      <c r="W649" s="89"/>
    </row>
    <row r="650" spans="23:23" x14ac:dyDescent="0.25">
      <c r="W650" s="89"/>
    </row>
    <row r="651" spans="23:23" x14ac:dyDescent="0.25">
      <c r="W651" s="89"/>
    </row>
    <row r="652" spans="23:23" x14ac:dyDescent="0.25">
      <c r="W652" s="89"/>
    </row>
    <row r="653" spans="23:23" x14ac:dyDescent="0.25">
      <c r="W653" s="89"/>
    </row>
    <row r="654" spans="23:23" x14ac:dyDescent="0.25">
      <c r="W654" s="89"/>
    </row>
    <row r="655" spans="23:23" x14ac:dyDescent="0.25">
      <c r="W655" s="89"/>
    </row>
    <row r="656" spans="23:23" x14ac:dyDescent="0.25">
      <c r="W656" s="89"/>
    </row>
    <row r="657" spans="23:23" x14ac:dyDescent="0.25">
      <c r="W657" s="89"/>
    </row>
    <row r="658" spans="23:23" x14ac:dyDescent="0.25">
      <c r="W658" s="89"/>
    </row>
    <row r="659" spans="23:23" x14ac:dyDescent="0.25">
      <c r="W659" s="89"/>
    </row>
    <row r="660" spans="23:23" x14ac:dyDescent="0.25">
      <c r="W660" s="89"/>
    </row>
    <row r="661" spans="23:23" x14ac:dyDescent="0.25">
      <c r="W661" s="89"/>
    </row>
    <row r="662" spans="23:23" x14ac:dyDescent="0.25">
      <c r="W662" s="89"/>
    </row>
    <row r="663" spans="23:23" x14ac:dyDescent="0.25">
      <c r="W663" s="89"/>
    </row>
    <row r="664" spans="23:23" x14ac:dyDescent="0.25">
      <c r="W664" s="89"/>
    </row>
    <row r="665" spans="23:23" x14ac:dyDescent="0.25">
      <c r="W665" s="89"/>
    </row>
    <row r="666" spans="23:23" x14ac:dyDescent="0.25">
      <c r="W666" s="89"/>
    </row>
    <row r="667" spans="23:23" x14ac:dyDescent="0.25">
      <c r="W667" s="89"/>
    </row>
    <row r="668" spans="23:23" x14ac:dyDescent="0.25">
      <c r="W668" s="89"/>
    </row>
    <row r="669" spans="23:23" x14ac:dyDescent="0.25">
      <c r="W669" s="89"/>
    </row>
    <row r="670" spans="23:23" x14ac:dyDescent="0.25">
      <c r="W670" s="89"/>
    </row>
    <row r="671" spans="23:23" x14ac:dyDescent="0.25">
      <c r="W671" s="89"/>
    </row>
    <row r="672" spans="23:23" x14ac:dyDescent="0.25">
      <c r="W672" s="89"/>
    </row>
    <row r="673" spans="23:23" x14ac:dyDescent="0.25">
      <c r="W673" s="89"/>
    </row>
    <row r="674" spans="23:23" x14ac:dyDescent="0.25">
      <c r="W674" s="89"/>
    </row>
    <row r="675" spans="23:23" x14ac:dyDescent="0.25">
      <c r="W675" s="89"/>
    </row>
    <row r="676" spans="23:23" x14ac:dyDescent="0.25">
      <c r="W676" s="89"/>
    </row>
    <row r="677" spans="23:23" x14ac:dyDescent="0.25">
      <c r="W677" s="89"/>
    </row>
    <row r="678" spans="23:23" x14ac:dyDescent="0.25">
      <c r="W678" s="89"/>
    </row>
    <row r="679" spans="23:23" x14ac:dyDescent="0.25">
      <c r="W679" s="89"/>
    </row>
    <row r="680" spans="23:23" x14ac:dyDescent="0.25">
      <c r="W680" s="89"/>
    </row>
    <row r="681" spans="23:23" x14ac:dyDescent="0.25">
      <c r="W681" s="89"/>
    </row>
    <row r="682" spans="23:23" x14ac:dyDescent="0.25">
      <c r="W682" s="89"/>
    </row>
    <row r="683" spans="23:23" x14ac:dyDescent="0.25">
      <c r="W683" s="89"/>
    </row>
    <row r="684" spans="23:23" x14ac:dyDescent="0.25">
      <c r="W684" s="89"/>
    </row>
    <row r="685" spans="23:23" x14ac:dyDescent="0.25">
      <c r="W685" s="89"/>
    </row>
    <row r="686" spans="23:23" x14ac:dyDescent="0.25">
      <c r="W686" s="89"/>
    </row>
    <row r="687" spans="23:23" x14ac:dyDescent="0.25">
      <c r="W687" s="89"/>
    </row>
    <row r="688" spans="23:23" x14ac:dyDescent="0.25">
      <c r="W688" s="89"/>
    </row>
    <row r="689" spans="23:23" x14ac:dyDescent="0.25">
      <c r="W689" s="89"/>
    </row>
    <row r="690" spans="23:23" x14ac:dyDescent="0.25">
      <c r="W690" s="89"/>
    </row>
    <row r="691" spans="23:23" x14ac:dyDescent="0.25">
      <c r="W691" s="89"/>
    </row>
    <row r="692" spans="23:23" x14ac:dyDescent="0.25">
      <c r="W692" s="89"/>
    </row>
    <row r="693" spans="23:23" x14ac:dyDescent="0.25">
      <c r="W693" s="89"/>
    </row>
    <row r="694" spans="23:23" x14ac:dyDescent="0.25">
      <c r="W694" s="89"/>
    </row>
    <row r="695" spans="23:23" x14ac:dyDescent="0.25">
      <c r="W695" s="89"/>
    </row>
    <row r="696" spans="23:23" x14ac:dyDescent="0.25">
      <c r="W696" s="89"/>
    </row>
    <row r="697" spans="23:23" x14ac:dyDescent="0.25">
      <c r="W697" s="89"/>
    </row>
    <row r="698" spans="23:23" x14ac:dyDescent="0.25">
      <c r="W698" s="89"/>
    </row>
    <row r="699" spans="23:23" x14ac:dyDescent="0.25">
      <c r="W699" s="89"/>
    </row>
    <row r="700" spans="23:23" x14ac:dyDescent="0.25">
      <c r="W700" s="89"/>
    </row>
    <row r="701" spans="23:23" x14ac:dyDescent="0.25">
      <c r="W701" s="89"/>
    </row>
    <row r="702" spans="23:23" x14ac:dyDescent="0.25">
      <c r="W702" s="89"/>
    </row>
    <row r="703" spans="23:23" x14ac:dyDescent="0.25">
      <c r="W703" s="89"/>
    </row>
    <row r="704" spans="23:23" x14ac:dyDescent="0.25">
      <c r="W704" s="89"/>
    </row>
    <row r="705" spans="23:23" x14ac:dyDescent="0.25">
      <c r="W705" s="89"/>
    </row>
    <row r="706" spans="23:23" x14ac:dyDescent="0.25">
      <c r="W706" s="89"/>
    </row>
    <row r="707" spans="23:23" x14ac:dyDescent="0.25">
      <c r="W707" s="89"/>
    </row>
    <row r="708" spans="23:23" x14ac:dyDescent="0.25">
      <c r="W708" s="89"/>
    </row>
    <row r="709" spans="23:23" x14ac:dyDescent="0.25">
      <c r="W709" s="89"/>
    </row>
    <row r="710" spans="23:23" x14ac:dyDescent="0.25">
      <c r="W710" s="89"/>
    </row>
    <row r="711" spans="23:23" x14ac:dyDescent="0.25">
      <c r="W711" s="89"/>
    </row>
    <row r="712" spans="23:23" x14ac:dyDescent="0.25">
      <c r="W712" s="89"/>
    </row>
    <row r="713" spans="23:23" x14ac:dyDescent="0.25">
      <c r="W713" s="89"/>
    </row>
    <row r="714" spans="23:23" x14ac:dyDescent="0.25">
      <c r="W714" s="89"/>
    </row>
    <row r="715" spans="23:23" x14ac:dyDescent="0.25">
      <c r="W715" s="89"/>
    </row>
    <row r="716" spans="23:23" x14ac:dyDescent="0.25">
      <c r="W716" s="89"/>
    </row>
    <row r="717" spans="23:23" x14ac:dyDescent="0.25">
      <c r="W717" s="89"/>
    </row>
    <row r="718" spans="23:23" x14ac:dyDescent="0.25">
      <c r="W718" s="89"/>
    </row>
    <row r="719" spans="23:23" x14ac:dyDescent="0.25">
      <c r="W719" s="89"/>
    </row>
    <row r="720" spans="23:23" x14ac:dyDescent="0.25">
      <c r="W720" s="89"/>
    </row>
    <row r="721" spans="23:23" x14ac:dyDescent="0.25">
      <c r="W721" s="89"/>
    </row>
    <row r="722" spans="23:23" x14ac:dyDescent="0.25">
      <c r="W722" s="89"/>
    </row>
    <row r="723" spans="23:23" x14ac:dyDescent="0.25">
      <c r="W723" s="89"/>
    </row>
    <row r="724" spans="23:23" x14ac:dyDescent="0.25">
      <c r="W724" s="89"/>
    </row>
    <row r="725" spans="23:23" x14ac:dyDescent="0.25">
      <c r="W725" s="89"/>
    </row>
    <row r="726" spans="23:23" x14ac:dyDescent="0.25">
      <c r="W726" s="89"/>
    </row>
    <row r="727" spans="23:23" x14ac:dyDescent="0.25">
      <c r="W727" s="89"/>
    </row>
    <row r="728" spans="23:23" x14ac:dyDescent="0.25">
      <c r="W728" s="89"/>
    </row>
    <row r="729" spans="23:23" x14ac:dyDescent="0.25">
      <c r="W729" s="89"/>
    </row>
    <row r="730" spans="23:23" x14ac:dyDescent="0.25">
      <c r="W730" s="89"/>
    </row>
    <row r="731" spans="23:23" x14ac:dyDescent="0.25">
      <c r="W731" s="89"/>
    </row>
    <row r="732" spans="23:23" x14ac:dyDescent="0.25">
      <c r="W732" s="89"/>
    </row>
    <row r="733" spans="23:23" x14ac:dyDescent="0.25">
      <c r="W733" s="89"/>
    </row>
    <row r="734" spans="23:23" x14ac:dyDescent="0.25">
      <c r="W734" s="89"/>
    </row>
    <row r="735" spans="23:23" x14ac:dyDescent="0.25">
      <c r="W735" s="89"/>
    </row>
    <row r="736" spans="23:23" x14ac:dyDescent="0.25">
      <c r="W736" s="89"/>
    </row>
    <row r="737" spans="23:23" x14ac:dyDescent="0.25">
      <c r="W737" s="89"/>
    </row>
    <row r="738" spans="23:23" x14ac:dyDescent="0.25">
      <c r="W738" s="89"/>
    </row>
    <row r="739" spans="23:23" x14ac:dyDescent="0.25">
      <c r="W739" s="89"/>
    </row>
    <row r="740" spans="23:23" x14ac:dyDescent="0.25">
      <c r="W740" s="89"/>
    </row>
    <row r="741" spans="23:23" x14ac:dyDescent="0.25">
      <c r="W741" s="89"/>
    </row>
    <row r="742" spans="23:23" x14ac:dyDescent="0.25">
      <c r="W742" s="89"/>
    </row>
    <row r="743" spans="23:23" x14ac:dyDescent="0.25">
      <c r="W743" s="89"/>
    </row>
    <row r="744" spans="23:23" x14ac:dyDescent="0.25">
      <c r="W744" s="89"/>
    </row>
    <row r="745" spans="23:23" x14ac:dyDescent="0.25">
      <c r="W745" s="89"/>
    </row>
    <row r="746" spans="23:23" x14ac:dyDescent="0.25">
      <c r="W746" s="89"/>
    </row>
    <row r="747" spans="23:23" x14ac:dyDescent="0.25">
      <c r="W747" s="89"/>
    </row>
    <row r="748" spans="23:23" x14ac:dyDescent="0.25">
      <c r="W748" s="89"/>
    </row>
    <row r="749" spans="23:23" x14ac:dyDescent="0.25">
      <c r="W749" s="89"/>
    </row>
    <row r="750" spans="23:23" x14ac:dyDescent="0.25">
      <c r="W750" s="89"/>
    </row>
    <row r="751" spans="23:23" x14ac:dyDescent="0.25">
      <c r="W751" s="89"/>
    </row>
    <row r="752" spans="23:23" x14ac:dyDescent="0.25">
      <c r="W752" s="89"/>
    </row>
    <row r="753" spans="23:23" x14ac:dyDescent="0.25">
      <c r="W753" s="89"/>
    </row>
    <row r="754" spans="23:23" x14ac:dyDescent="0.25">
      <c r="W754" s="89"/>
    </row>
    <row r="755" spans="23:23" x14ac:dyDescent="0.25">
      <c r="W755" s="89"/>
    </row>
    <row r="756" spans="23:23" x14ac:dyDescent="0.25">
      <c r="W756" s="89"/>
    </row>
    <row r="757" spans="23:23" x14ac:dyDescent="0.25">
      <c r="W757" s="89"/>
    </row>
    <row r="758" spans="23:23" x14ac:dyDescent="0.25">
      <c r="W758" s="89"/>
    </row>
    <row r="759" spans="23:23" x14ac:dyDescent="0.25">
      <c r="W759" s="89"/>
    </row>
    <row r="760" spans="23:23" x14ac:dyDescent="0.25">
      <c r="W760" s="89"/>
    </row>
    <row r="761" spans="23:23" x14ac:dyDescent="0.25">
      <c r="W761" s="89"/>
    </row>
    <row r="762" spans="23:23" x14ac:dyDescent="0.25">
      <c r="W762" s="89"/>
    </row>
    <row r="763" spans="23:23" x14ac:dyDescent="0.25">
      <c r="W763" s="89"/>
    </row>
    <row r="764" spans="23:23" x14ac:dyDescent="0.25">
      <c r="W764" s="89"/>
    </row>
    <row r="765" spans="23:23" x14ac:dyDescent="0.25">
      <c r="W765" s="89"/>
    </row>
    <row r="766" spans="23:23" x14ac:dyDescent="0.25">
      <c r="W766" s="89"/>
    </row>
    <row r="767" spans="23:23" x14ac:dyDescent="0.25">
      <c r="W767" s="89"/>
    </row>
    <row r="768" spans="23:23" x14ac:dyDescent="0.25">
      <c r="W768" s="89"/>
    </row>
    <row r="769" spans="23:23" x14ac:dyDescent="0.25">
      <c r="W769" s="89"/>
    </row>
    <row r="770" spans="23:23" x14ac:dyDescent="0.25">
      <c r="W770" s="89"/>
    </row>
    <row r="771" spans="23:23" x14ac:dyDescent="0.25">
      <c r="W771" s="89"/>
    </row>
    <row r="772" spans="23:23" x14ac:dyDescent="0.25">
      <c r="W772" s="89"/>
    </row>
    <row r="773" spans="23:23" x14ac:dyDescent="0.25">
      <c r="W773" s="89"/>
    </row>
    <row r="774" spans="23:23" x14ac:dyDescent="0.25">
      <c r="W774" s="89"/>
    </row>
    <row r="775" spans="23:23" x14ac:dyDescent="0.25">
      <c r="W775" s="89"/>
    </row>
    <row r="776" spans="23:23" x14ac:dyDescent="0.25">
      <c r="W776" s="89"/>
    </row>
    <row r="777" spans="23:23" x14ac:dyDescent="0.25">
      <c r="W777" s="89"/>
    </row>
    <row r="778" spans="23:23" x14ac:dyDescent="0.25">
      <c r="W778" s="89"/>
    </row>
    <row r="779" spans="23:23" x14ac:dyDescent="0.25">
      <c r="W779" s="89"/>
    </row>
    <row r="780" spans="23:23" x14ac:dyDescent="0.25">
      <c r="W780" s="89"/>
    </row>
    <row r="781" spans="23:23" x14ac:dyDescent="0.25">
      <c r="W781" s="89"/>
    </row>
    <row r="782" spans="23:23" x14ac:dyDescent="0.25">
      <c r="W782" s="89"/>
    </row>
    <row r="783" spans="23:23" x14ac:dyDescent="0.25">
      <c r="W783" s="89"/>
    </row>
    <row r="784" spans="23:23" x14ac:dyDescent="0.25">
      <c r="W784" s="89"/>
    </row>
    <row r="785" spans="23:23" x14ac:dyDescent="0.25">
      <c r="W785" s="89"/>
    </row>
    <row r="786" spans="23:23" x14ac:dyDescent="0.25">
      <c r="W786" s="89"/>
    </row>
    <row r="787" spans="23:23" x14ac:dyDescent="0.25">
      <c r="W787" s="89"/>
    </row>
    <row r="788" spans="23:23" x14ac:dyDescent="0.25">
      <c r="W788" s="89"/>
    </row>
    <row r="789" spans="23:23" x14ac:dyDescent="0.25">
      <c r="W789" s="89"/>
    </row>
    <row r="790" spans="23:23" x14ac:dyDescent="0.25">
      <c r="W790" s="89"/>
    </row>
    <row r="791" spans="23:23" x14ac:dyDescent="0.25">
      <c r="W791" s="89"/>
    </row>
    <row r="792" spans="23:23" x14ac:dyDescent="0.25">
      <c r="W792" s="89"/>
    </row>
    <row r="793" spans="23:23" x14ac:dyDescent="0.25">
      <c r="W793" s="89"/>
    </row>
    <row r="794" spans="23:23" x14ac:dyDescent="0.25">
      <c r="W794" s="89"/>
    </row>
    <row r="795" spans="23:23" x14ac:dyDescent="0.25">
      <c r="W795" s="89"/>
    </row>
    <row r="796" spans="23:23" x14ac:dyDescent="0.25">
      <c r="W796" s="89"/>
    </row>
    <row r="797" spans="23:23" x14ac:dyDescent="0.25">
      <c r="W797" s="89"/>
    </row>
    <row r="798" spans="23:23" x14ac:dyDescent="0.25">
      <c r="W798" s="89"/>
    </row>
    <row r="799" spans="23:23" x14ac:dyDescent="0.25">
      <c r="W799" s="89"/>
    </row>
    <row r="800" spans="23:23" x14ac:dyDescent="0.25">
      <c r="W800" s="89"/>
    </row>
    <row r="801" spans="23:23" x14ac:dyDescent="0.25">
      <c r="W801" s="89"/>
    </row>
    <row r="802" spans="23:23" x14ac:dyDescent="0.25">
      <c r="W802" s="89"/>
    </row>
    <row r="803" spans="23:23" x14ac:dyDescent="0.25">
      <c r="W803" s="89"/>
    </row>
    <row r="804" spans="23:23" x14ac:dyDescent="0.25">
      <c r="W804" s="89"/>
    </row>
    <row r="805" spans="23:23" x14ac:dyDescent="0.25">
      <c r="W805" s="89"/>
    </row>
    <row r="806" spans="23:23" x14ac:dyDescent="0.25">
      <c r="W806" s="89"/>
    </row>
    <row r="807" spans="23:23" x14ac:dyDescent="0.25">
      <c r="W807" s="89"/>
    </row>
    <row r="808" spans="23:23" x14ac:dyDescent="0.25">
      <c r="W808" s="89"/>
    </row>
    <row r="809" spans="23:23" x14ac:dyDescent="0.25">
      <c r="W809" s="89"/>
    </row>
    <row r="810" spans="23:23" x14ac:dyDescent="0.25">
      <c r="W810" s="89"/>
    </row>
    <row r="811" spans="23:23" x14ac:dyDescent="0.25">
      <c r="W811" s="89"/>
    </row>
    <row r="812" spans="23:23" x14ac:dyDescent="0.25">
      <c r="W812" s="89"/>
    </row>
    <row r="813" spans="23:23" x14ac:dyDescent="0.25">
      <c r="W813" s="89"/>
    </row>
    <row r="814" spans="23:23" x14ac:dyDescent="0.25">
      <c r="W814" s="89"/>
    </row>
    <row r="815" spans="23:23" x14ac:dyDescent="0.25">
      <c r="W815" s="89"/>
    </row>
    <row r="816" spans="23:23" x14ac:dyDescent="0.25">
      <c r="W816" s="89"/>
    </row>
    <row r="817" spans="23:23" x14ac:dyDescent="0.25">
      <c r="W817" s="89"/>
    </row>
    <row r="818" spans="23:23" x14ac:dyDescent="0.25">
      <c r="W818" s="89"/>
    </row>
    <row r="819" spans="23:23" x14ac:dyDescent="0.25">
      <c r="W819" s="89"/>
    </row>
    <row r="820" spans="23:23" x14ac:dyDescent="0.25">
      <c r="W820" s="89"/>
    </row>
    <row r="821" spans="23:23" x14ac:dyDescent="0.25">
      <c r="W821" s="89"/>
    </row>
    <row r="822" spans="23:23" x14ac:dyDescent="0.25">
      <c r="W822" s="89"/>
    </row>
    <row r="823" spans="23:23" x14ac:dyDescent="0.25">
      <c r="W823" s="89"/>
    </row>
    <row r="824" spans="23:23" x14ac:dyDescent="0.25">
      <c r="W824" s="89"/>
    </row>
    <row r="825" spans="23:23" x14ac:dyDescent="0.25">
      <c r="W825" s="89"/>
    </row>
    <row r="826" spans="23:23" x14ac:dyDescent="0.25">
      <c r="W826" s="89"/>
    </row>
    <row r="827" spans="23:23" x14ac:dyDescent="0.25">
      <c r="W827" s="89"/>
    </row>
    <row r="828" spans="23:23" x14ac:dyDescent="0.25">
      <c r="W828" s="89"/>
    </row>
    <row r="829" spans="23:23" x14ac:dyDescent="0.25">
      <c r="W829" s="89"/>
    </row>
    <row r="830" spans="23:23" x14ac:dyDescent="0.25">
      <c r="W830" s="89"/>
    </row>
    <row r="831" spans="23:23" x14ac:dyDescent="0.25">
      <c r="W831" s="89"/>
    </row>
    <row r="832" spans="23:23" x14ac:dyDescent="0.25">
      <c r="W832" s="89"/>
    </row>
    <row r="833" spans="23:23" x14ac:dyDescent="0.25">
      <c r="W833" s="89"/>
    </row>
    <row r="834" spans="23:23" x14ac:dyDescent="0.25">
      <c r="W834" s="89"/>
    </row>
    <row r="835" spans="23:23" x14ac:dyDescent="0.25">
      <c r="W835" s="89"/>
    </row>
    <row r="836" spans="23:23" x14ac:dyDescent="0.25">
      <c r="W836" s="89"/>
    </row>
    <row r="837" spans="23:23" x14ac:dyDescent="0.25">
      <c r="W837" s="89"/>
    </row>
    <row r="838" spans="23:23" x14ac:dyDescent="0.25">
      <c r="W838" s="89"/>
    </row>
    <row r="839" spans="23:23" x14ac:dyDescent="0.25">
      <c r="W839" s="89"/>
    </row>
    <row r="840" spans="23:23" x14ac:dyDescent="0.25">
      <c r="W840" s="89"/>
    </row>
    <row r="841" spans="23:23" x14ac:dyDescent="0.25">
      <c r="W841" s="89"/>
    </row>
    <row r="842" spans="23:23" x14ac:dyDescent="0.25">
      <c r="W842" s="89"/>
    </row>
    <row r="843" spans="23:23" x14ac:dyDescent="0.25">
      <c r="W843" s="89"/>
    </row>
    <row r="844" spans="23:23" x14ac:dyDescent="0.25">
      <c r="W844" s="89"/>
    </row>
    <row r="845" spans="23:23" x14ac:dyDescent="0.25">
      <c r="W845" s="89"/>
    </row>
    <row r="846" spans="23:23" x14ac:dyDescent="0.25">
      <c r="W846" s="89"/>
    </row>
    <row r="847" spans="23:23" x14ac:dyDescent="0.25">
      <c r="W847" s="89"/>
    </row>
    <row r="848" spans="23:23" x14ac:dyDescent="0.25">
      <c r="W848" s="89"/>
    </row>
    <row r="849" spans="23:23" x14ac:dyDescent="0.25">
      <c r="W849" s="89"/>
    </row>
    <row r="850" spans="23:23" x14ac:dyDescent="0.25">
      <c r="W850" s="89"/>
    </row>
    <row r="851" spans="23:23" x14ac:dyDescent="0.25">
      <c r="W851" s="89"/>
    </row>
    <row r="852" spans="23:23" x14ac:dyDescent="0.25">
      <c r="W852" s="89"/>
    </row>
    <row r="853" spans="23:23" x14ac:dyDescent="0.25">
      <c r="W853" s="89"/>
    </row>
    <row r="854" spans="23:23" x14ac:dyDescent="0.25">
      <c r="W854" s="89"/>
    </row>
    <row r="855" spans="23:23" x14ac:dyDescent="0.25">
      <c r="W855" s="89"/>
    </row>
    <row r="856" spans="23:23" x14ac:dyDescent="0.25">
      <c r="W856" s="89"/>
    </row>
    <row r="857" spans="23:23" x14ac:dyDescent="0.25">
      <c r="W857" s="89"/>
    </row>
    <row r="858" spans="23:23" x14ac:dyDescent="0.25">
      <c r="W858" s="89"/>
    </row>
    <row r="859" spans="23:23" x14ac:dyDescent="0.25">
      <c r="W859" s="89"/>
    </row>
    <row r="860" spans="23:23" x14ac:dyDescent="0.25">
      <c r="W860" s="89"/>
    </row>
    <row r="861" spans="23:23" x14ac:dyDescent="0.25">
      <c r="W861" s="89"/>
    </row>
    <row r="862" spans="23:23" x14ac:dyDescent="0.25">
      <c r="W862" s="89"/>
    </row>
    <row r="863" spans="23:23" x14ac:dyDescent="0.25">
      <c r="W863" s="89"/>
    </row>
    <row r="864" spans="23:23" x14ac:dyDescent="0.25">
      <c r="W864" s="89"/>
    </row>
    <row r="865" spans="23:23" x14ac:dyDescent="0.25">
      <c r="W865" s="89"/>
    </row>
    <row r="866" spans="23:23" x14ac:dyDescent="0.25">
      <c r="W866" s="89"/>
    </row>
    <row r="867" spans="23:23" x14ac:dyDescent="0.25">
      <c r="W867" s="89"/>
    </row>
    <row r="868" spans="23:23" x14ac:dyDescent="0.25">
      <c r="W868" s="89"/>
    </row>
    <row r="869" spans="23:23" x14ac:dyDescent="0.25">
      <c r="W869" s="89"/>
    </row>
    <row r="870" spans="23:23" x14ac:dyDescent="0.25">
      <c r="W870" s="89"/>
    </row>
    <row r="871" spans="23:23" x14ac:dyDescent="0.25">
      <c r="W871" s="89"/>
    </row>
    <row r="872" spans="23:23" x14ac:dyDescent="0.25">
      <c r="W872" s="89"/>
    </row>
    <row r="873" spans="23:23" x14ac:dyDescent="0.25">
      <c r="W873" s="89"/>
    </row>
    <row r="874" spans="23:23" x14ac:dyDescent="0.25">
      <c r="W874" s="89"/>
    </row>
    <row r="875" spans="23:23" x14ac:dyDescent="0.25">
      <c r="W875" s="89"/>
    </row>
    <row r="876" spans="23:23" x14ac:dyDescent="0.25">
      <c r="W876" s="89"/>
    </row>
    <row r="877" spans="23:23" x14ac:dyDescent="0.25">
      <c r="W877" s="89"/>
    </row>
    <row r="878" spans="23:23" x14ac:dyDescent="0.25">
      <c r="W878" s="89"/>
    </row>
    <row r="879" spans="23:23" x14ac:dyDescent="0.25">
      <c r="W879" s="89"/>
    </row>
    <row r="880" spans="23:23" x14ac:dyDescent="0.25">
      <c r="W880" s="89"/>
    </row>
    <row r="881" spans="23:23" x14ac:dyDescent="0.25">
      <c r="W881" s="89"/>
    </row>
    <row r="882" spans="23:23" x14ac:dyDescent="0.25">
      <c r="W882" s="89"/>
    </row>
    <row r="883" spans="23:23" x14ac:dyDescent="0.25">
      <c r="W883" s="89"/>
    </row>
    <row r="884" spans="23:23" x14ac:dyDescent="0.25">
      <c r="W884" s="89"/>
    </row>
    <row r="885" spans="23:23" x14ac:dyDescent="0.25">
      <c r="W885" s="89"/>
    </row>
    <row r="886" spans="23:23" x14ac:dyDescent="0.25">
      <c r="W886" s="89"/>
    </row>
    <row r="887" spans="23:23" x14ac:dyDescent="0.25">
      <c r="W887" s="89"/>
    </row>
    <row r="888" spans="23:23" x14ac:dyDescent="0.25">
      <c r="W888" s="89"/>
    </row>
    <row r="889" spans="23:23" x14ac:dyDescent="0.25">
      <c r="W889" s="89"/>
    </row>
    <row r="890" spans="23:23" x14ac:dyDescent="0.25">
      <c r="W890" s="89"/>
    </row>
    <row r="891" spans="23:23" x14ac:dyDescent="0.25">
      <c r="W891" s="89"/>
    </row>
    <row r="892" spans="23:23" x14ac:dyDescent="0.25">
      <c r="W892" s="89"/>
    </row>
    <row r="893" spans="23:23" x14ac:dyDescent="0.25">
      <c r="W893" s="89"/>
    </row>
    <row r="894" spans="23:23" x14ac:dyDescent="0.25">
      <c r="W894" s="89"/>
    </row>
    <row r="895" spans="23:23" x14ac:dyDescent="0.25">
      <c r="W895" s="89"/>
    </row>
    <row r="896" spans="23:23" x14ac:dyDescent="0.25">
      <c r="W896" s="89"/>
    </row>
    <row r="897" spans="23:23" x14ac:dyDescent="0.25">
      <c r="W897" s="89"/>
    </row>
    <row r="898" spans="23:23" x14ac:dyDescent="0.25">
      <c r="W898" s="89"/>
    </row>
    <row r="899" spans="23:23" x14ac:dyDescent="0.25">
      <c r="W899" s="89"/>
    </row>
    <row r="900" spans="23:23" x14ac:dyDescent="0.25">
      <c r="W900" s="89"/>
    </row>
    <row r="901" spans="23:23" x14ac:dyDescent="0.25">
      <c r="W901" s="89"/>
    </row>
    <row r="902" spans="23:23" x14ac:dyDescent="0.25">
      <c r="W902" s="89"/>
    </row>
    <row r="903" spans="23:23" x14ac:dyDescent="0.25">
      <c r="W903" s="89"/>
    </row>
    <row r="904" spans="23:23" x14ac:dyDescent="0.25">
      <c r="W904" s="89"/>
    </row>
    <row r="905" spans="23:23" x14ac:dyDescent="0.25">
      <c r="W905" s="89"/>
    </row>
    <row r="906" spans="23:23" x14ac:dyDescent="0.25">
      <c r="W906" s="89"/>
    </row>
    <row r="907" spans="23:23" x14ac:dyDescent="0.25">
      <c r="W907" s="89"/>
    </row>
    <row r="908" spans="23:23" x14ac:dyDescent="0.25">
      <c r="W908" s="89"/>
    </row>
    <row r="909" spans="23:23" x14ac:dyDescent="0.25">
      <c r="W909" s="89"/>
    </row>
    <row r="910" spans="23:23" x14ac:dyDescent="0.25">
      <c r="W910" s="89"/>
    </row>
    <row r="911" spans="23:23" x14ac:dyDescent="0.25">
      <c r="W911" s="89"/>
    </row>
    <row r="912" spans="23:23" x14ac:dyDescent="0.25">
      <c r="W912" s="89"/>
    </row>
    <row r="913" spans="23:23" x14ac:dyDescent="0.25">
      <c r="W913" s="89"/>
    </row>
    <row r="914" spans="23:23" x14ac:dyDescent="0.25">
      <c r="W914" s="89"/>
    </row>
    <row r="915" spans="23:23" x14ac:dyDescent="0.25">
      <c r="W915" s="89"/>
    </row>
    <row r="916" spans="23:23" x14ac:dyDescent="0.25">
      <c r="W916" s="89"/>
    </row>
    <row r="917" spans="23:23" x14ac:dyDescent="0.25">
      <c r="W917" s="89"/>
    </row>
    <row r="918" spans="23:23" x14ac:dyDescent="0.25">
      <c r="W918" s="89"/>
    </row>
    <row r="919" spans="23:23" x14ac:dyDescent="0.25">
      <c r="W919" s="89"/>
    </row>
    <row r="920" spans="23:23" x14ac:dyDescent="0.25">
      <c r="W920" s="89"/>
    </row>
    <row r="921" spans="23:23" x14ac:dyDescent="0.25">
      <c r="W921" s="89"/>
    </row>
    <row r="922" spans="23:23" x14ac:dyDescent="0.25">
      <c r="W922" s="89"/>
    </row>
    <row r="923" spans="23:23" x14ac:dyDescent="0.25">
      <c r="W923" s="89"/>
    </row>
    <row r="924" spans="23:23" x14ac:dyDescent="0.25">
      <c r="W924" s="89"/>
    </row>
    <row r="925" spans="23:23" x14ac:dyDescent="0.25">
      <c r="W925" s="89"/>
    </row>
    <row r="926" spans="23:23" x14ac:dyDescent="0.25">
      <c r="W926" s="89"/>
    </row>
    <row r="927" spans="23:23" x14ac:dyDescent="0.25">
      <c r="W927" s="89"/>
    </row>
    <row r="928" spans="23:23" x14ac:dyDescent="0.25">
      <c r="W928" s="89"/>
    </row>
    <row r="929" spans="23:23" x14ac:dyDescent="0.25">
      <c r="W929" s="89"/>
    </row>
    <row r="930" spans="23:23" x14ac:dyDescent="0.25">
      <c r="W930" s="89"/>
    </row>
    <row r="931" spans="23:23" x14ac:dyDescent="0.25">
      <c r="W931" s="89"/>
    </row>
    <row r="932" spans="23:23" x14ac:dyDescent="0.25">
      <c r="W932" s="89"/>
    </row>
    <row r="933" spans="23:23" x14ac:dyDescent="0.25">
      <c r="W933" s="89"/>
    </row>
    <row r="934" spans="23:23" x14ac:dyDescent="0.25">
      <c r="W934" s="89"/>
    </row>
    <row r="935" spans="23:23" x14ac:dyDescent="0.25">
      <c r="W935" s="89"/>
    </row>
    <row r="936" spans="23:23" x14ac:dyDescent="0.25">
      <c r="W936" s="89"/>
    </row>
    <row r="937" spans="23:23" x14ac:dyDescent="0.25">
      <c r="W937" s="89"/>
    </row>
    <row r="938" spans="23:23" x14ac:dyDescent="0.25">
      <c r="W938" s="89"/>
    </row>
    <row r="939" spans="23:23" x14ac:dyDescent="0.25">
      <c r="W939" s="89"/>
    </row>
    <row r="940" spans="23:23" x14ac:dyDescent="0.25">
      <c r="W940" s="89"/>
    </row>
    <row r="941" spans="23:23" x14ac:dyDescent="0.25">
      <c r="W941" s="89"/>
    </row>
    <row r="942" spans="23:23" x14ac:dyDescent="0.25">
      <c r="W942" s="89"/>
    </row>
    <row r="943" spans="23:23" x14ac:dyDescent="0.25">
      <c r="W943" s="89"/>
    </row>
    <row r="944" spans="23:23" x14ac:dyDescent="0.25">
      <c r="W944" s="89"/>
    </row>
    <row r="945" spans="23:23" x14ac:dyDescent="0.25">
      <c r="W945" s="89"/>
    </row>
    <row r="946" spans="23:23" x14ac:dyDescent="0.25">
      <c r="W946" s="89"/>
    </row>
    <row r="947" spans="23:23" x14ac:dyDescent="0.25">
      <c r="W947" s="89"/>
    </row>
    <row r="948" spans="23:23" x14ac:dyDescent="0.25">
      <c r="W948" s="89"/>
    </row>
    <row r="949" spans="23:23" x14ac:dyDescent="0.25">
      <c r="W949" s="89"/>
    </row>
    <row r="950" spans="23:23" x14ac:dyDescent="0.25">
      <c r="W950" s="89"/>
    </row>
    <row r="951" spans="23:23" x14ac:dyDescent="0.25">
      <c r="W951" s="89"/>
    </row>
    <row r="952" spans="23:23" x14ac:dyDescent="0.25">
      <c r="W952" s="89"/>
    </row>
    <row r="953" spans="23:23" x14ac:dyDescent="0.25">
      <c r="W953" s="89"/>
    </row>
    <row r="954" spans="23:23" x14ac:dyDescent="0.25">
      <c r="W954" s="89"/>
    </row>
    <row r="955" spans="23:23" x14ac:dyDescent="0.25">
      <c r="W955" s="89"/>
    </row>
    <row r="956" spans="23:23" x14ac:dyDescent="0.25">
      <c r="W956" s="89"/>
    </row>
    <row r="957" spans="23:23" x14ac:dyDescent="0.25">
      <c r="W957" s="89"/>
    </row>
    <row r="958" spans="23:23" x14ac:dyDescent="0.25">
      <c r="W958" s="89"/>
    </row>
    <row r="959" spans="23:23" x14ac:dyDescent="0.25">
      <c r="W959" s="89"/>
    </row>
    <row r="960" spans="23:23" x14ac:dyDescent="0.25">
      <c r="W960" s="89"/>
    </row>
    <row r="961" spans="23:23" x14ac:dyDescent="0.25">
      <c r="W961" s="89"/>
    </row>
    <row r="962" spans="23:23" x14ac:dyDescent="0.25">
      <c r="W962" s="89"/>
    </row>
    <row r="963" spans="23:23" x14ac:dyDescent="0.25">
      <c r="W963" s="89"/>
    </row>
    <row r="964" spans="23:23" x14ac:dyDescent="0.25">
      <c r="W964" s="89"/>
    </row>
    <row r="965" spans="23:23" x14ac:dyDescent="0.25">
      <c r="W965" s="89"/>
    </row>
    <row r="966" spans="23:23" x14ac:dyDescent="0.25">
      <c r="W966" s="89"/>
    </row>
    <row r="967" spans="23:23" x14ac:dyDescent="0.25">
      <c r="W967" s="89"/>
    </row>
    <row r="968" spans="23:23" x14ac:dyDescent="0.25">
      <c r="W968" s="89"/>
    </row>
    <row r="969" spans="23:23" x14ac:dyDescent="0.25">
      <c r="W969" s="89"/>
    </row>
    <row r="970" spans="23:23" x14ac:dyDescent="0.25">
      <c r="W970" s="89"/>
    </row>
    <row r="971" spans="23:23" x14ac:dyDescent="0.25">
      <c r="W971" s="89"/>
    </row>
    <row r="972" spans="23:23" x14ac:dyDescent="0.25">
      <c r="W972" s="89"/>
    </row>
    <row r="973" spans="23:23" x14ac:dyDescent="0.25">
      <c r="W973" s="89"/>
    </row>
    <row r="974" spans="23:23" x14ac:dyDescent="0.25">
      <c r="W974" s="89"/>
    </row>
    <row r="975" spans="23:23" x14ac:dyDescent="0.25">
      <c r="W975" s="89"/>
    </row>
    <row r="976" spans="23:23" x14ac:dyDescent="0.25">
      <c r="W976" s="89"/>
    </row>
    <row r="977" spans="23:23" x14ac:dyDescent="0.25">
      <c r="W977" s="89"/>
    </row>
    <row r="978" spans="23:23" x14ac:dyDescent="0.25">
      <c r="W978" s="89"/>
    </row>
    <row r="979" spans="23:23" x14ac:dyDescent="0.25">
      <c r="W979" s="89"/>
    </row>
    <row r="980" spans="23:23" x14ac:dyDescent="0.25">
      <c r="W980" s="89"/>
    </row>
    <row r="981" spans="23:23" x14ac:dyDescent="0.25">
      <c r="W981" s="89"/>
    </row>
    <row r="982" spans="23:23" x14ac:dyDescent="0.25">
      <c r="W982" s="89"/>
    </row>
    <row r="983" spans="23:23" x14ac:dyDescent="0.25">
      <c r="W983" s="89"/>
    </row>
    <row r="984" spans="23:23" x14ac:dyDescent="0.25">
      <c r="W984" s="89"/>
    </row>
    <row r="985" spans="23:23" x14ac:dyDescent="0.25">
      <c r="W985" s="89"/>
    </row>
    <row r="986" spans="23:23" x14ac:dyDescent="0.25">
      <c r="W986" s="89"/>
    </row>
    <row r="987" spans="23:23" x14ac:dyDescent="0.25">
      <c r="W987" s="89"/>
    </row>
    <row r="988" spans="23:23" x14ac:dyDescent="0.25">
      <c r="W988" s="89"/>
    </row>
    <row r="989" spans="23:23" x14ac:dyDescent="0.25">
      <c r="W989" s="89"/>
    </row>
    <row r="990" spans="23:23" x14ac:dyDescent="0.25">
      <c r="W990" s="89"/>
    </row>
    <row r="991" spans="23:23" x14ac:dyDescent="0.25">
      <c r="W991" s="89"/>
    </row>
    <row r="992" spans="23:23" x14ac:dyDescent="0.25">
      <c r="W992" s="89"/>
    </row>
    <row r="993" spans="23:23" x14ac:dyDescent="0.25">
      <c r="W993" s="89"/>
    </row>
    <row r="994" spans="23:23" x14ac:dyDescent="0.25">
      <c r="W994" s="89"/>
    </row>
    <row r="995" spans="23:23" x14ac:dyDescent="0.25">
      <c r="W995" s="89"/>
    </row>
    <row r="996" spans="23:23" x14ac:dyDescent="0.25">
      <c r="W996" s="89"/>
    </row>
    <row r="997" spans="23:23" x14ac:dyDescent="0.25">
      <c r="W997" s="89"/>
    </row>
    <row r="998" spans="23:23" x14ac:dyDescent="0.25">
      <c r="W998" s="89"/>
    </row>
    <row r="999" spans="23:23" x14ac:dyDescent="0.25">
      <c r="W999" s="89"/>
    </row>
    <row r="1000" spans="23:23" x14ac:dyDescent="0.25">
      <c r="W1000" s="89"/>
    </row>
    <row r="1001" spans="23:23" x14ac:dyDescent="0.25">
      <c r="W1001" s="89"/>
    </row>
    <row r="1002" spans="23:23" x14ac:dyDescent="0.25">
      <c r="W1002" s="89"/>
    </row>
    <row r="1003" spans="23:23" x14ac:dyDescent="0.25">
      <c r="W1003" s="89"/>
    </row>
    <row r="1004" spans="23:23" x14ac:dyDescent="0.25">
      <c r="W1004" s="89"/>
    </row>
    <row r="1005" spans="23:23" x14ac:dyDescent="0.25">
      <c r="W1005" s="89"/>
    </row>
    <row r="1006" spans="23:23" x14ac:dyDescent="0.25">
      <c r="W1006" s="89"/>
    </row>
    <row r="1007" spans="23:23" x14ac:dyDescent="0.25">
      <c r="W1007" s="89"/>
    </row>
    <row r="1008" spans="23:23" x14ac:dyDescent="0.25">
      <c r="W1008" s="89"/>
    </row>
    <row r="1009" spans="23:23" x14ac:dyDescent="0.25">
      <c r="W1009" s="89"/>
    </row>
    <row r="1010" spans="23:23" x14ac:dyDescent="0.25">
      <c r="W1010" s="89"/>
    </row>
    <row r="1011" spans="23:23" x14ac:dyDescent="0.25">
      <c r="W1011" s="89"/>
    </row>
    <row r="1012" spans="23:23" x14ac:dyDescent="0.25">
      <c r="W1012" s="89"/>
    </row>
    <row r="1013" spans="23:23" x14ac:dyDescent="0.25">
      <c r="W1013" s="89"/>
    </row>
    <row r="1014" spans="23:23" x14ac:dyDescent="0.25">
      <c r="W1014" s="89"/>
    </row>
    <row r="1015" spans="23:23" x14ac:dyDescent="0.25">
      <c r="W1015" s="89"/>
    </row>
    <row r="1016" spans="23:23" x14ac:dyDescent="0.25">
      <c r="W1016" s="89"/>
    </row>
    <row r="1017" spans="23:23" x14ac:dyDescent="0.25">
      <c r="W1017" s="89"/>
    </row>
    <row r="1018" spans="23:23" x14ac:dyDescent="0.25">
      <c r="W1018" s="89"/>
    </row>
    <row r="1019" spans="23:23" x14ac:dyDescent="0.25">
      <c r="W1019" s="89"/>
    </row>
    <row r="1020" spans="23:23" x14ac:dyDescent="0.25">
      <c r="W1020" s="89"/>
    </row>
    <row r="1021" spans="23:23" x14ac:dyDescent="0.25">
      <c r="W1021" s="89"/>
    </row>
    <row r="1022" spans="23:23" x14ac:dyDescent="0.25">
      <c r="W1022" s="89"/>
    </row>
    <row r="1023" spans="23:23" x14ac:dyDescent="0.25">
      <c r="W1023" s="89"/>
    </row>
    <row r="1024" spans="23:23" x14ac:dyDescent="0.25">
      <c r="W1024" s="89"/>
    </row>
    <row r="1025" spans="23:23" x14ac:dyDescent="0.25">
      <c r="W1025" s="89"/>
    </row>
    <row r="1026" spans="23:23" x14ac:dyDescent="0.25">
      <c r="W1026" s="89"/>
    </row>
    <row r="1027" spans="23:23" x14ac:dyDescent="0.25">
      <c r="W1027" s="89"/>
    </row>
    <row r="1028" spans="23:23" x14ac:dyDescent="0.25">
      <c r="W1028" s="89"/>
    </row>
    <row r="1029" spans="23:23" x14ac:dyDescent="0.25">
      <c r="W1029" s="89"/>
    </row>
    <row r="1030" spans="23:23" x14ac:dyDescent="0.25">
      <c r="W1030" s="89"/>
    </row>
    <row r="1031" spans="23:23" x14ac:dyDescent="0.25">
      <c r="W1031" s="89"/>
    </row>
    <row r="1032" spans="23:23" x14ac:dyDescent="0.25">
      <c r="W1032" s="89"/>
    </row>
    <row r="1033" spans="23:23" x14ac:dyDescent="0.25">
      <c r="W1033" s="89"/>
    </row>
    <row r="1034" spans="23:23" x14ac:dyDescent="0.25">
      <c r="W1034" s="89"/>
    </row>
    <row r="1035" spans="23:23" x14ac:dyDescent="0.25">
      <c r="W1035" s="89"/>
    </row>
    <row r="1036" spans="23:23" x14ac:dyDescent="0.25">
      <c r="W1036" s="89"/>
    </row>
    <row r="1037" spans="23:23" x14ac:dyDescent="0.25">
      <c r="W1037" s="89"/>
    </row>
    <row r="1038" spans="23:23" x14ac:dyDescent="0.25">
      <c r="W1038" s="89"/>
    </row>
    <row r="1039" spans="23:23" x14ac:dyDescent="0.25">
      <c r="W1039" s="89"/>
    </row>
    <row r="1040" spans="23:23" x14ac:dyDescent="0.25">
      <c r="W1040" s="89"/>
    </row>
    <row r="1041" spans="23:23" x14ac:dyDescent="0.25">
      <c r="W1041" s="89"/>
    </row>
    <row r="1042" spans="23:23" x14ac:dyDescent="0.25">
      <c r="W1042" s="89"/>
    </row>
    <row r="1043" spans="23:23" x14ac:dyDescent="0.25">
      <c r="W1043" s="89"/>
    </row>
    <row r="1044" spans="23:23" x14ac:dyDescent="0.25">
      <c r="W1044" s="89"/>
    </row>
    <row r="1045" spans="23:23" x14ac:dyDescent="0.25">
      <c r="W1045" s="89"/>
    </row>
    <row r="1046" spans="23:23" x14ac:dyDescent="0.25">
      <c r="W1046" s="89"/>
    </row>
    <row r="1047" spans="23:23" x14ac:dyDescent="0.25">
      <c r="W1047" s="89"/>
    </row>
    <row r="1048" spans="23:23" x14ac:dyDescent="0.25">
      <c r="W1048" s="89"/>
    </row>
    <row r="1049" spans="23:23" x14ac:dyDescent="0.25">
      <c r="W1049" s="89"/>
    </row>
    <row r="1050" spans="23:23" x14ac:dyDescent="0.25">
      <c r="W1050" s="89"/>
    </row>
    <row r="1051" spans="23:23" x14ac:dyDescent="0.25">
      <c r="W1051" s="89"/>
    </row>
    <row r="1052" spans="23:23" x14ac:dyDescent="0.25">
      <c r="W1052" s="89"/>
    </row>
    <row r="1053" spans="23:23" x14ac:dyDescent="0.25">
      <c r="W1053" s="89"/>
    </row>
    <row r="1054" spans="23:23" x14ac:dyDescent="0.25">
      <c r="W1054" s="89"/>
    </row>
    <row r="1055" spans="23:23" x14ac:dyDescent="0.25">
      <c r="W1055" s="89"/>
    </row>
    <row r="1056" spans="23:23" x14ac:dyDescent="0.25">
      <c r="W1056" s="89"/>
    </row>
    <row r="1057" spans="23:23" x14ac:dyDescent="0.25">
      <c r="W1057" s="89"/>
    </row>
    <row r="1058" spans="23:23" x14ac:dyDescent="0.25">
      <c r="W1058" s="89"/>
    </row>
    <row r="1059" spans="23:23" x14ac:dyDescent="0.25">
      <c r="W1059" s="89"/>
    </row>
    <row r="1060" spans="23:23" x14ac:dyDescent="0.25">
      <c r="W1060" s="89"/>
    </row>
    <row r="1061" spans="23:23" x14ac:dyDescent="0.25">
      <c r="W1061" s="89"/>
    </row>
    <row r="1062" spans="23:23" x14ac:dyDescent="0.25">
      <c r="W1062" s="89"/>
    </row>
    <row r="1063" spans="23:23" x14ac:dyDescent="0.25">
      <c r="W1063" s="89"/>
    </row>
    <row r="1064" spans="23:23" x14ac:dyDescent="0.25">
      <c r="W1064" s="89"/>
    </row>
    <row r="1065" spans="23:23" x14ac:dyDescent="0.25">
      <c r="W1065" s="89"/>
    </row>
    <row r="1066" spans="23:23" x14ac:dyDescent="0.25">
      <c r="W1066" s="89"/>
    </row>
    <row r="1067" spans="23:23" x14ac:dyDescent="0.25">
      <c r="W1067" s="89"/>
    </row>
    <row r="1068" spans="23:23" x14ac:dyDescent="0.25">
      <c r="W1068" s="89"/>
    </row>
    <row r="1069" spans="23:23" x14ac:dyDescent="0.25">
      <c r="W1069" s="89"/>
    </row>
    <row r="1070" spans="23:23" x14ac:dyDescent="0.25">
      <c r="W1070" s="89"/>
    </row>
    <row r="1071" spans="23:23" x14ac:dyDescent="0.25">
      <c r="W1071" s="89"/>
    </row>
    <row r="1072" spans="23:23" x14ac:dyDescent="0.25">
      <c r="W1072" s="89"/>
    </row>
    <row r="1073" spans="23:23" x14ac:dyDescent="0.25">
      <c r="W1073" s="89"/>
    </row>
    <row r="1074" spans="23:23" x14ac:dyDescent="0.25">
      <c r="W1074" s="89"/>
    </row>
    <row r="1075" spans="23:23" x14ac:dyDescent="0.25">
      <c r="W1075" s="89"/>
    </row>
    <row r="1076" spans="23:23" x14ac:dyDescent="0.25">
      <c r="W1076" s="89"/>
    </row>
    <row r="1077" spans="23:23" x14ac:dyDescent="0.25">
      <c r="W1077" s="89"/>
    </row>
    <row r="1078" spans="23:23" x14ac:dyDescent="0.25">
      <c r="W1078" s="89"/>
    </row>
    <row r="1079" spans="23:23" x14ac:dyDescent="0.25">
      <c r="W1079" s="89"/>
    </row>
    <row r="1080" spans="23:23" x14ac:dyDescent="0.25">
      <c r="W1080" s="89"/>
    </row>
    <row r="1081" spans="23:23" x14ac:dyDescent="0.25">
      <c r="W1081" s="89"/>
    </row>
    <row r="1082" spans="23:23" x14ac:dyDescent="0.25">
      <c r="W1082" s="89"/>
    </row>
    <row r="1083" spans="23:23" x14ac:dyDescent="0.25">
      <c r="W1083" s="89"/>
    </row>
    <row r="1084" spans="23:23" x14ac:dyDescent="0.25">
      <c r="W1084" s="89"/>
    </row>
    <row r="1085" spans="23:23" x14ac:dyDescent="0.25">
      <c r="W1085" s="89"/>
    </row>
    <row r="1086" spans="23:23" x14ac:dyDescent="0.25">
      <c r="W1086" s="89"/>
    </row>
    <row r="1087" spans="23:23" x14ac:dyDescent="0.25">
      <c r="W1087" s="89"/>
    </row>
    <row r="1088" spans="23:23" x14ac:dyDescent="0.25">
      <c r="W1088" s="89"/>
    </row>
    <row r="1089" spans="23:23" x14ac:dyDescent="0.25">
      <c r="W1089" s="89"/>
    </row>
    <row r="1090" spans="23:23" x14ac:dyDescent="0.25">
      <c r="W1090" s="89"/>
    </row>
    <row r="1091" spans="23:23" x14ac:dyDescent="0.25">
      <c r="W1091" s="89"/>
    </row>
    <row r="1092" spans="23:23" x14ac:dyDescent="0.25">
      <c r="W1092" s="89"/>
    </row>
    <row r="1093" spans="23:23" x14ac:dyDescent="0.25">
      <c r="W1093" s="89"/>
    </row>
    <row r="1094" spans="23:23" x14ac:dyDescent="0.25">
      <c r="W1094" s="89"/>
    </row>
    <row r="1095" spans="23:23" x14ac:dyDescent="0.25">
      <c r="W1095" s="89"/>
    </row>
    <row r="1096" spans="23:23" x14ac:dyDescent="0.25">
      <c r="W1096" s="89"/>
    </row>
    <row r="1097" spans="23:23" x14ac:dyDescent="0.25">
      <c r="W1097" s="89"/>
    </row>
    <row r="1098" spans="23:23" x14ac:dyDescent="0.25">
      <c r="W1098" s="89"/>
    </row>
    <row r="1099" spans="23:23" x14ac:dyDescent="0.25">
      <c r="W1099" s="89"/>
    </row>
    <row r="1100" spans="23:23" x14ac:dyDescent="0.25">
      <c r="W1100" s="89"/>
    </row>
    <row r="1101" spans="23:23" x14ac:dyDescent="0.25">
      <c r="W1101" s="89"/>
    </row>
    <row r="1102" spans="23:23" x14ac:dyDescent="0.25">
      <c r="W1102" s="89"/>
    </row>
    <row r="1103" spans="23:23" x14ac:dyDescent="0.25">
      <c r="W1103" s="89"/>
    </row>
    <row r="1104" spans="23:23" x14ac:dyDescent="0.25">
      <c r="W1104" s="89"/>
    </row>
    <row r="1105" spans="23:23" x14ac:dyDescent="0.25">
      <c r="W1105" s="89"/>
    </row>
    <row r="1106" spans="23:23" x14ac:dyDescent="0.25">
      <c r="W1106" s="89"/>
    </row>
    <row r="1107" spans="23:23" x14ac:dyDescent="0.25">
      <c r="W1107" s="89"/>
    </row>
    <row r="1108" spans="23:23" x14ac:dyDescent="0.25">
      <c r="W1108" s="89"/>
    </row>
    <row r="1109" spans="23:23" x14ac:dyDescent="0.25">
      <c r="W1109" s="89"/>
    </row>
    <row r="1110" spans="23:23" x14ac:dyDescent="0.25">
      <c r="W1110" s="89"/>
    </row>
    <row r="1111" spans="23:23" x14ac:dyDescent="0.25">
      <c r="W1111" s="89"/>
    </row>
    <row r="1112" spans="23:23" x14ac:dyDescent="0.25">
      <c r="W1112" s="89"/>
    </row>
    <row r="1113" spans="23:23" x14ac:dyDescent="0.25">
      <c r="W1113" s="89"/>
    </row>
    <row r="1114" spans="23:23" x14ac:dyDescent="0.25">
      <c r="W1114" s="89"/>
    </row>
    <row r="1115" spans="23:23" x14ac:dyDescent="0.25">
      <c r="W1115" s="89"/>
    </row>
    <row r="1116" spans="23:23" x14ac:dyDescent="0.25">
      <c r="W1116" s="89"/>
    </row>
    <row r="1117" spans="23:23" x14ac:dyDescent="0.25">
      <c r="W1117" s="89"/>
    </row>
    <row r="1118" spans="23:23" x14ac:dyDescent="0.25">
      <c r="W1118" s="89"/>
    </row>
    <row r="1119" spans="23:23" x14ac:dyDescent="0.25">
      <c r="W1119" s="89"/>
    </row>
    <row r="1120" spans="23:23" x14ac:dyDescent="0.25">
      <c r="W1120" s="89"/>
    </row>
    <row r="1121" spans="23:23" x14ac:dyDescent="0.25">
      <c r="W1121" s="89"/>
    </row>
    <row r="1122" spans="23:23" x14ac:dyDescent="0.25">
      <c r="W1122" s="89"/>
    </row>
    <row r="1123" spans="23:23" x14ac:dyDescent="0.25">
      <c r="W1123" s="89"/>
    </row>
    <row r="1124" spans="23:23" x14ac:dyDescent="0.25">
      <c r="W1124" s="89"/>
    </row>
    <row r="1125" spans="23:23" x14ac:dyDescent="0.25">
      <c r="W1125" s="89"/>
    </row>
    <row r="1126" spans="23:23" x14ac:dyDescent="0.25">
      <c r="W1126" s="89"/>
    </row>
    <row r="1127" spans="23:23" x14ac:dyDescent="0.25">
      <c r="W1127" s="89"/>
    </row>
    <row r="1128" spans="23:23" x14ac:dyDescent="0.25">
      <c r="W1128" s="89"/>
    </row>
    <row r="1129" spans="23:23" x14ac:dyDescent="0.25">
      <c r="W1129" s="89"/>
    </row>
    <row r="1130" spans="23:23" x14ac:dyDescent="0.25">
      <c r="W1130" s="89"/>
    </row>
    <row r="1131" spans="23:23" x14ac:dyDescent="0.25">
      <c r="W1131" s="89"/>
    </row>
    <row r="1132" spans="23:23" x14ac:dyDescent="0.25">
      <c r="W1132" s="89"/>
    </row>
    <row r="1133" spans="23:23" x14ac:dyDescent="0.25">
      <c r="W1133" s="89"/>
    </row>
    <row r="1134" spans="23:23" x14ac:dyDescent="0.25">
      <c r="W1134" s="89"/>
    </row>
    <row r="1135" spans="23:23" x14ac:dyDescent="0.25">
      <c r="W1135" s="89"/>
    </row>
    <row r="1136" spans="23:23" x14ac:dyDescent="0.25">
      <c r="W1136" s="89"/>
    </row>
    <row r="1137" spans="23:23" x14ac:dyDescent="0.25">
      <c r="W1137" s="89"/>
    </row>
    <row r="1138" spans="23:23" x14ac:dyDescent="0.25">
      <c r="W1138" s="89"/>
    </row>
    <row r="1139" spans="23:23" x14ac:dyDescent="0.25">
      <c r="W1139" s="89"/>
    </row>
    <row r="1140" spans="23:23" x14ac:dyDescent="0.25">
      <c r="W1140" s="89"/>
    </row>
    <row r="1141" spans="23:23" x14ac:dyDescent="0.25">
      <c r="W1141" s="89"/>
    </row>
    <row r="1142" spans="23:23" x14ac:dyDescent="0.25">
      <c r="W1142" s="89"/>
    </row>
    <row r="1143" spans="23:23" x14ac:dyDescent="0.25">
      <c r="W1143" s="89"/>
    </row>
    <row r="1144" spans="23:23" x14ac:dyDescent="0.25">
      <c r="W1144" s="89"/>
    </row>
    <row r="1145" spans="23:23" x14ac:dyDescent="0.25">
      <c r="W1145" s="89"/>
    </row>
  </sheetData>
  <mergeCells count="18">
    <mergeCell ref="A44:D44"/>
    <mergeCell ref="A29:A30"/>
    <mergeCell ref="A32:A33"/>
    <mergeCell ref="A8:A9"/>
    <mergeCell ref="A11:A12"/>
    <mergeCell ref="A35:A36"/>
    <mergeCell ref="A14:A15"/>
    <mergeCell ref="A38:A39"/>
    <mergeCell ref="A41:A42"/>
    <mergeCell ref="X6:Z6"/>
    <mergeCell ref="A23:A24"/>
    <mergeCell ref="A26:A27"/>
    <mergeCell ref="A20:A21"/>
    <mergeCell ref="T6:V6"/>
    <mergeCell ref="C6:I6"/>
    <mergeCell ref="O6:P6"/>
    <mergeCell ref="Q6:R6"/>
    <mergeCell ref="A17:A18"/>
  </mergeCells>
  <phoneticPr fontId="2" type="noConversion"/>
  <pageMargins left="0.5" right="0.5" top="0.3" bottom="0.25" header="0.25" footer="0.25"/>
  <pageSetup scale="7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17" sqref="F17"/>
    </sheetView>
  </sheetViews>
  <sheetFormatPr defaultColWidth="9.140625" defaultRowHeight="12.75" x14ac:dyDescent="0.2"/>
  <cols>
    <col min="1" max="1" width="9.140625" style="59"/>
    <col min="2" max="3" width="18.140625" style="59" customWidth="1"/>
    <col min="4" max="5" width="8.85546875" style="59" customWidth="1"/>
    <col min="6" max="16384" width="9.140625" style="59"/>
  </cols>
  <sheetData>
    <row r="1" spans="1:4" s="58" customFormat="1" ht="63.75" customHeight="1" x14ac:dyDescent="0.2">
      <c r="A1" s="215" t="s">
        <v>80</v>
      </c>
      <c r="B1" s="216"/>
      <c r="C1" s="216"/>
      <c r="D1" s="216"/>
    </row>
    <row r="2" spans="1:4" ht="18.75" customHeight="1" x14ac:dyDescent="0.2">
      <c r="B2" s="60" t="s">
        <v>81</v>
      </c>
      <c r="C2" s="60" t="s">
        <v>82</v>
      </c>
    </row>
    <row r="3" spans="1:4" ht="27.75" customHeight="1" x14ac:dyDescent="0.2">
      <c r="B3" s="61"/>
      <c r="C3" s="61"/>
    </row>
    <row r="4" spans="1:4" ht="27.75" customHeight="1" x14ac:dyDescent="0.2">
      <c r="B4" s="62"/>
      <c r="C4" s="62"/>
    </row>
    <row r="5" spans="1:4" ht="27.75" customHeight="1" x14ac:dyDescent="0.2">
      <c r="B5" s="62"/>
      <c r="C5" s="62"/>
    </row>
    <row r="6" spans="1:4" ht="27.75" customHeight="1" x14ac:dyDescent="0.2">
      <c r="B6" s="62"/>
      <c r="C6" s="62"/>
    </row>
    <row r="7" spans="1:4" ht="27.75" customHeight="1" x14ac:dyDescent="0.2">
      <c r="B7" s="62"/>
      <c r="C7" s="62"/>
    </row>
    <row r="8" spans="1:4" ht="27.75" customHeight="1" x14ac:dyDescent="0.2">
      <c r="B8" s="62"/>
      <c r="C8" s="62"/>
    </row>
    <row r="9" spans="1:4" ht="27.75" customHeight="1" x14ac:dyDescent="0.2">
      <c r="B9" s="62"/>
      <c r="C9" s="62"/>
    </row>
    <row r="10" spans="1:4" ht="27.75" customHeight="1" x14ac:dyDescent="0.2">
      <c r="B10" s="62"/>
      <c r="C10" s="62"/>
    </row>
    <row r="11" spans="1:4" ht="27.75" customHeight="1" x14ac:dyDescent="0.2">
      <c r="B11" s="62"/>
      <c r="C11" s="62"/>
    </row>
    <row r="12" spans="1:4" ht="27.75" customHeight="1" x14ac:dyDescent="0.2">
      <c r="B12" s="62"/>
      <c r="C12" s="62"/>
    </row>
    <row r="13" spans="1:4" ht="27.75" customHeight="1" x14ac:dyDescent="0.2">
      <c r="B13" s="62"/>
      <c r="C13" s="62"/>
    </row>
    <row r="14" spans="1:4" ht="27.75" customHeight="1" x14ac:dyDescent="0.2">
      <c r="B14" s="62"/>
      <c r="C14" s="62"/>
    </row>
    <row r="15" spans="1:4" ht="27.75" customHeight="1" x14ac:dyDescent="0.2">
      <c r="B15" s="62"/>
      <c r="C15" s="62"/>
    </row>
    <row r="16" spans="1:4" ht="27.75" customHeight="1" x14ac:dyDescent="0.2">
      <c r="B16" s="62"/>
      <c r="C16" s="62"/>
    </row>
    <row r="17" spans="1:4" ht="27.75" customHeight="1" x14ac:dyDescent="0.2">
      <c r="A17" s="88"/>
      <c r="B17" s="88"/>
      <c r="C17" s="88"/>
      <c r="D17" s="88"/>
    </row>
    <row r="18" spans="1:4" ht="27.75" customHeight="1" x14ac:dyDescent="0.2">
      <c r="A18" s="88"/>
      <c r="B18" s="88"/>
      <c r="C18" s="88"/>
      <c r="D18" s="88"/>
    </row>
    <row r="19" spans="1:4" ht="27.75" customHeight="1" x14ac:dyDescent="0.2">
      <c r="A19" s="88"/>
      <c r="B19" s="88"/>
      <c r="C19" s="88"/>
      <c r="D19" s="88"/>
    </row>
    <row r="20" spans="1:4" ht="27.75" customHeight="1" x14ac:dyDescent="0.2">
      <c r="A20" s="88"/>
      <c r="B20" s="88"/>
      <c r="C20" s="88"/>
      <c r="D20" s="88"/>
    </row>
    <row r="21" spans="1:4" ht="27.75" customHeight="1" x14ac:dyDescent="0.2">
      <c r="A21" s="88"/>
      <c r="B21" s="88"/>
      <c r="C21" s="88"/>
      <c r="D21" s="88"/>
    </row>
    <row r="22" spans="1:4" ht="27.75" customHeight="1" x14ac:dyDescent="0.2">
      <c r="A22" s="88"/>
      <c r="B22" s="88"/>
      <c r="C22" s="88"/>
      <c r="D22" s="88"/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5"/>
  <sheetViews>
    <sheetView zoomScale="75" workbookViewId="0">
      <selection activeCell="E9" sqref="E9"/>
    </sheetView>
  </sheetViews>
  <sheetFormatPr defaultColWidth="9.140625" defaultRowHeight="15.75" x14ac:dyDescent="0.25"/>
  <cols>
    <col min="1" max="1" width="36.140625" style="13" customWidth="1"/>
    <col min="2" max="6" width="15.7109375" style="13" customWidth="1"/>
    <col min="7" max="7" width="15.5703125" style="13" customWidth="1"/>
    <col min="8" max="9" width="15.7109375" style="13" customWidth="1"/>
    <col min="10" max="10" width="8.42578125" style="13" customWidth="1"/>
    <col min="11" max="17" width="18" style="13" customWidth="1"/>
    <col min="18" max="18" width="8.5703125" style="13" customWidth="1"/>
    <col min="19" max="21" width="18" style="13" customWidth="1"/>
    <col min="22" max="22" width="3.140625" style="94" customWidth="1"/>
    <col min="23" max="25" width="18" style="13" customWidth="1"/>
    <col min="26" max="16384" width="9.140625" style="13"/>
  </cols>
  <sheetData>
    <row r="1" spans="1:25" x14ac:dyDescent="0.25">
      <c r="A1" s="13" t="s">
        <v>135</v>
      </c>
      <c r="V1" s="89"/>
    </row>
    <row r="2" spans="1:25" x14ac:dyDescent="0.25">
      <c r="A2" s="11" t="s">
        <v>222</v>
      </c>
      <c r="B2" s="12"/>
      <c r="V2" s="89"/>
    </row>
    <row r="3" spans="1:25" ht="15.75" customHeight="1" x14ac:dyDescent="0.25">
      <c r="A3" s="14" t="s">
        <v>134</v>
      </c>
      <c r="B3" s="15"/>
      <c r="K3" s="218" t="s">
        <v>105</v>
      </c>
      <c r="L3" s="219"/>
      <c r="M3" s="82" t="s">
        <v>101</v>
      </c>
      <c r="N3" s="83"/>
      <c r="O3" s="83"/>
      <c r="P3" s="83"/>
      <c r="Q3" s="84"/>
      <c r="V3" s="89"/>
    </row>
    <row r="4" spans="1:25" ht="33.75" customHeight="1" x14ac:dyDescent="0.25">
      <c r="A4" s="16" t="s">
        <v>136</v>
      </c>
      <c r="B4" s="32"/>
      <c r="C4" s="200" t="s">
        <v>5</v>
      </c>
      <c r="D4" s="201"/>
      <c r="E4" s="201"/>
      <c r="F4" s="201"/>
      <c r="G4" s="201"/>
      <c r="H4" s="202"/>
      <c r="I4" s="44"/>
      <c r="J4" s="37"/>
      <c r="K4" s="220"/>
      <c r="L4" s="221"/>
      <c r="M4" s="45" t="s">
        <v>58</v>
      </c>
      <c r="N4" s="201" t="s">
        <v>10</v>
      </c>
      <c r="O4" s="202"/>
      <c r="P4" s="200" t="s">
        <v>13</v>
      </c>
      <c r="Q4" s="202"/>
      <c r="R4" s="38"/>
      <c r="S4" s="200" t="s">
        <v>23</v>
      </c>
      <c r="T4" s="201"/>
      <c r="U4" s="202"/>
      <c r="V4" s="95"/>
      <c r="W4" s="200" t="s">
        <v>90</v>
      </c>
      <c r="X4" s="201"/>
      <c r="Y4" s="202"/>
    </row>
    <row r="5" spans="1:25" s="31" customFormat="1" ht="55.5" customHeight="1" thickBot="1" x14ac:dyDescent="0.25">
      <c r="A5" s="53" t="s">
        <v>146</v>
      </c>
      <c r="B5" s="41" t="s">
        <v>3</v>
      </c>
      <c r="C5" s="41" t="s">
        <v>137</v>
      </c>
      <c r="D5" s="42" t="s">
        <v>21</v>
      </c>
      <c r="E5" s="42" t="s">
        <v>22</v>
      </c>
      <c r="F5" s="42" t="s">
        <v>140</v>
      </c>
      <c r="G5" s="42" t="s">
        <v>141</v>
      </c>
      <c r="H5" s="42" t="s">
        <v>2</v>
      </c>
      <c r="I5" s="41" t="s">
        <v>107</v>
      </c>
      <c r="J5" s="42" t="s">
        <v>6</v>
      </c>
      <c r="K5" s="43" t="s">
        <v>8</v>
      </c>
      <c r="L5" s="43" t="s">
        <v>9</v>
      </c>
      <c r="M5" s="41" t="s">
        <v>145</v>
      </c>
      <c r="N5" s="41" t="s">
        <v>11</v>
      </c>
      <c r="O5" s="41" t="s">
        <v>12</v>
      </c>
      <c r="P5" s="41" t="s">
        <v>15</v>
      </c>
      <c r="Q5" s="42" t="s">
        <v>14</v>
      </c>
      <c r="R5" s="42" t="s">
        <v>6</v>
      </c>
      <c r="S5" s="43" t="s">
        <v>24</v>
      </c>
      <c r="T5" s="43" t="s">
        <v>16</v>
      </c>
      <c r="U5" s="41" t="s">
        <v>17</v>
      </c>
      <c r="V5" s="90"/>
      <c r="W5" s="41" t="s">
        <v>93</v>
      </c>
      <c r="X5" s="41" t="s">
        <v>98</v>
      </c>
      <c r="Y5" s="41" t="s">
        <v>94</v>
      </c>
    </row>
    <row r="6" spans="1:25" ht="19.5" customHeight="1" thickTop="1" x14ac:dyDescent="0.25">
      <c r="A6" s="213" t="s">
        <v>78</v>
      </c>
      <c r="B6" s="70"/>
      <c r="C6" s="70"/>
      <c r="D6" s="70"/>
      <c r="E6" s="70"/>
      <c r="F6" s="70"/>
      <c r="G6" s="71"/>
      <c r="H6" s="70" t="s">
        <v>59</v>
      </c>
      <c r="I6" s="70"/>
      <c r="J6" s="72" t="s">
        <v>0</v>
      </c>
      <c r="K6" s="70" t="s">
        <v>61</v>
      </c>
      <c r="L6" s="70" t="s">
        <v>62</v>
      </c>
      <c r="M6" s="70" t="s">
        <v>63</v>
      </c>
      <c r="N6" s="70" t="s">
        <v>63</v>
      </c>
      <c r="O6" s="78" t="s">
        <v>64</v>
      </c>
      <c r="P6" s="70" t="s">
        <v>65</v>
      </c>
      <c r="Q6" s="70" t="s">
        <v>66</v>
      </c>
      <c r="R6" s="72" t="s">
        <v>0</v>
      </c>
      <c r="S6" s="70"/>
      <c r="T6" s="70" t="s">
        <v>67</v>
      </c>
      <c r="U6" s="70" t="s">
        <v>68</v>
      </c>
      <c r="V6" s="91"/>
      <c r="W6" s="64"/>
      <c r="X6" s="64"/>
      <c r="Y6" s="64"/>
    </row>
    <row r="7" spans="1:25" ht="19.5" customHeight="1" x14ac:dyDescent="0.25">
      <c r="A7" s="214"/>
      <c r="B7" s="66"/>
      <c r="C7" s="66"/>
      <c r="D7" s="66"/>
      <c r="E7" s="66"/>
      <c r="F7" s="66"/>
      <c r="G7" s="67"/>
      <c r="H7" s="64" t="s">
        <v>60</v>
      </c>
      <c r="I7" s="66"/>
      <c r="J7" s="68" t="s">
        <v>7</v>
      </c>
      <c r="K7" s="64"/>
      <c r="L7" s="66"/>
      <c r="M7" s="66"/>
      <c r="N7" s="66"/>
      <c r="O7" s="66"/>
      <c r="P7" s="66"/>
      <c r="Q7" s="66"/>
      <c r="R7" s="68" t="s">
        <v>7</v>
      </c>
      <c r="S7" s="67"/>
      <c r="T7" s="66"/>
      <c r="U7" s="66"/>
      <c r="V7" s="91"/>
      <c r="W7" s="66"/>
      <c r="X7" s="66"/>
      <c r="Y7" s="66"/>
    </row>
    <row r="8" spans="1:25" ht="19.5" customHeight="1" thickBot="1" x14ac:dyDescent="0.3">
      <c r="A8" s="63" t="s">
        <v>79</v>
      </c>
      <c r="B8" s="75"/>
      <c r="C8" s="75"/>
      <c r="D8" s="75"/>
      <c r="E8" s="75"/>
      <c r="F8" s="75"/>
      <c r="G8" s="76"/>
      <c r="H8" s="75"/>
      <c r="I8" s="75"/>
      <c r="J8" s="75"/>
      <c r="K8" s="75"/>
      <c r="L8" s="75"/>
      <c r="M8" s="79"/>
      <c r="N8" s="79"/>
      <c r="O8" s="75"/>
      <c r="P8" s="75"/>
      <c r="Q8" s="75"/>
      <c r="R8" s="75"/>
      <c r="S8" s="76"/>
      <c r="T8" s="75"/>
      <c r="U8" s="75"/>
      <c r="V8" s="92"/>
      <c r="W8" s="75"/>
      <c r="X8" s="75"/>
      <c r="Y8" s="75"/>
    </row>
    <row r="9" spans="1:25" ht="19.5" customHeight="1" x14ac:dyDescent="0.25">
      <c r="A9" s="217" t="s">
        <v>226</v>
      </c>
      <c r="B9" s="1" t="s">
        <v>118</v>
      </c>
      <c r="C9" s="1" t="s">
        <v>151</v>
      </c>
      <c r="D9" s="1" t="s">
        <v>139</v>
      </c>
      <c r="E9" s="1" t="s">
        <v>122</v>
      </c>
      <c r="F9" s="1" t="s">
        <v>142</v>
      </c>
      <c r="G9" s="137">
        <v>22000</v>
      </c>
      <c r="H9" s="1" t="s">
        <v>143</v>
      </c>
      <c r="I9" s="1" t="s">
        <v>144</v>
      </c>
      <c r="J9" s="52" t="s">
        <v>0</v>
      </c>
      <c r="K9" s="107">
        <v>41685</v>
      </c>
      <c r="L9" s="107">
        <f>+K9+15</f>
        <v>41700</v>
      </c>
      <c r="M9" s="107" t="s">
        <v>120</v>
      </c>
      <c r="N9" s="107">
        <v>41703</v>
      </c>
      <c r="O9" s="107">
        <f>+N9+15</f>
        <v>41718</v>
      </c>
      <c r="P9" s="107">
        <f>+O9+10</f>
        <v>41728</v>
      </c>
      <c r="Q9" s="107">
        <f>+P9+15</f>
        <v>41743</v>
      </c>
      <c r="R9" s="52" t="s">
        <v>0</v>
      </c>
      <c r="S9" s="107"/>
      <c r="T9" s="107">
        <f>+Q9+5</f>
        <v>41748</v>
      </c>
      <c r="U9" s="107">
        <f>+T9+5</f>
        <v>41753</v>
      </c>
      <c r="V9" s="91"/>
      <c r="W9" s="107">
        <f>+U9+60</f>
        <v>41813</v>
      </c>
      <c r="X9" s="107">
        <f>+W9+180</f>
        <v>41993</v>
      </c>
      <c r="Y9" s="107"/>
    </row>
    <row r="10" spans="1:25" ht="19.5" customHeight="1" x14ac:dyDescent="0.25">
      <c r="A10" s="204"/>
      <c r="B10" s="4"/>
      <c r="C10" s="4"/>
      <c r="D10" s="4"/>
      <c r="E10" s="4"/>
      <c r="F10" s="1"/>
      <c r="G10" s="24"/>
      <c r="H10" s="1"/>
      <c r="I10" s="4"/>
      <c r="J10" s="51" t="s">
        <v>7</v>
      </c>
      <c r="K10" s="1"/>
      <c r="L10" s="1"/>
      <c r="M10" s="1"/>
      <c r="N10" s="1"/>
      <c r="O10" s="1"/>
      <c r="P10" s="1"/>
      <c r="Q10" s="1"/>
      <c r="R10" s="51" t="s">
        <v>7</v>
      </c>
      <c r="S10" s="23"/>
      <c r="T10" s="1"/>
      <c r="U10" s="1"/>
      <c r="V10" s="91"/>
      <c r="W10" s="1"/>
      <c r="X10" s="1"/>
      <c r="Y10" s="1"/>
    </row>
    <row r="11" spans="1:25" ht="19.5" customHeight="1" x14ac:dyDescent="0.25">
      <c r="A11" s="196" t="s">
        <v>216</v>
      </c>
      <c r="B11" s="1" t="s">
        <v>217</v>
      </c>
      <c r="C11" s="1" t="s">
        <v>151</v>
      </c>
      <c r="D11" s="1" t="s">
        <v>139</v>
      </c>
      <c r="E11" s="1" t="s">
        <v>122</v>
      </c>
      <c r="F11" s="1" t="s">
        <v>218</v>
      </c>
      <c r="G11" s="24">
        <v>10000</v>
      </c>
      <c r="H11" s="3"/>
      <c r="I11" s="6" t="s">
        <v>119</v>
      </c>
      <c r="J11" s="51" t="s">
        <v>0</v>
      </c>
      <c r="K11" s="110" t="s">
        <v>120</v>
      </c>
      <c r="L11" s="97" t="s">
        <v>120</v>
      </c>
      <c r="M11" s="4"/>
      <c r="N11" s="4" t="s">
        <v>178</v>
      </c>
      <c r="O11" s="4" t="s">
        <v>179</v>
      </c>
      <c r="P11" s="113" t="s">
        <v>120</v>
      </c>
      <c r="Q11" s="113" t="s">
        <v>120</v>
      </c>
      <c r="R11" s="51" t="s">
        <v>0</v>
      </c>
      <c r="S11" s="24"/>
      <c r="T11" s="4" t="s">
        <v>180</v>
      </c>
      <c r="U11" s="4" t="s">
        <v>181</v>
      </c>
      <c r="V11" s="162"/>
      <c r="W11" s="4"/>
      <c r="X11" s="4" t="s">
        <v>182</v>
      </c>
      <c r="Y11" s="113">
        <v>41506</v>
      </c>
    </row>
    <row r="12" spans="1:25" ht="19.5" customHeight="1" thickBot="1" x14ac:dyDescent="0.3">
      <c r="A12" s="196"/>
      <c r="B12" s="1"/>
      <c r="C12" s="1"/>
      <c r="D12" s="1"/>
      <c r="E12" s="1"/>
      <c r="F12" s="116"/>
      <c r="G12" s="27"/>
      <c r="H12" s="3"/>
      <c r="I12" s="1"/>
      <c r="J12" s="52"/>
      <c r="K12" s="1"/>
      <c r="L12" s="1"/>
      <c r="M12" s="1"/>
      <c r="N12" s="1"/>
      <c r="O12" s="1"/>
      <c r="P12" s="1"/>
      <c r="Q12" s="1"/>
      <c r="R12" s="52"/>
      <c r="S12" s="27"/>
      <c r="T12" s="1"/>
      <c r="U12" s="1"/>
      <c r="V12" s="91"/>
      <c r="W12" s="1"/>
      <c r="X12" s="1"/>
      <c r="Y12" s="116"/>
    </row>
    <row r="13" spans="1:25" ht="19.5" customHeight="1" thickTop="1" x14ac:dyDescent="0.25">
      <c r="A13" s="46" t="s">
        <v>87</v>
      </c>
      <c r="B13" s="47"/>
      <c r="C13" s="47"/>
      <c r="D13" s="47"/>
      <c r="E13" s="47"/>
      <c r="F13" s="49"/>
      <c r="G13" s="27">
        <f>SUM(G9:G12)</f>
        <v>32000</v>
      </c>
      <c r="H13" s="50"/>
      <c r="I13" s="47"/>
      <c r="J13" s="50" t="s">
        <v>0</v>
      </c>
      <c r="K13" s="47"/>
      <c r="L13" s="47"/>
      <c r="M13" s="47"/>
      <c r="N13" s="47"/>
      <c r="O13" s="47"/>
      <c r="P13" s="47"/>
      <c r="Q13" s="47"/>
      <c r="R13" s="50" t="s">
        <v>0</v>
      </c>
      <c r="S13" s="27" t="e">
        <f>S9+#REF!+#REF!+#REF!+#REF!+#REF!+#REF!+#REF!+#REF!</f>
        <v>#REF!</v>
      </c>
      <c r="T13" s="47"/>
      <c r="U13" s="47"/>
      <c r="V13" s="92"/>
      <c r="W13" s="47"/>
      <c r="X13" s="47"/>
      <c r="Y13" s="27" t="e">
        <f>Y9+#REF!+#REF!+#REF!+#REF!+#REF!+#REF!+#REF!+#REF!</f>
        <v>#REF!</v>
      </c>
    </row>
    <row r="14" spans="1:25" ht="19.5" customHeight="1" x14ac:dyDescent="0.25">
      <c r="A14" s="48"/>
      <c r="B14" s="48"/>
      <c r="C14" s="48"/>
      <c r="D14" s="48"/>
      <c r="E14" s="48"/>
      <c r="F14" s="48"/>
      <c r="G14" s="24"/>
      <c r="H14" s="51"/>
      <c r="I14" s="48"/>
      <c r="J14" s="51" t="s">
        <v>7</v>
      </c>
      <c r="K14" s="48"/>
      <c r="L14" s="48"/>
      <c r="M14" s="48"/>
      <c r="N14" s="48"/>
      <c r="O14" s="48"/>
      <c r="P14" s="48"/>
      <c r="Q14" s="48"/>
      <c r="R14" s="51" t="s">
        <v>7</v>
      </c>
      <c r="S14" s="24" t="e">
        <f>S10+#REF!+#REF!+#REF!+#REF!+#REF!+#REF!+#REF!+#REF!</f>
        <v>#REF!</v>
      </c>
      <c r="T14" s="48"/>
      <c r="U14" s="48"/>
      <c r="V14" s="93"/>
      <c r="W14" s="48"/>
      <c r="X14" s="48"/>
      <c r="Y14" s="24" t="e">
        <f>Y10+#REF!+#REF!+#REF!+#REF!+#REF!+#REF!+#REF!+#REF!</f>
        <v>#REF!</v>
      </c>
    </row>
    <row r="15" spans="1:25" x14ac:dyDescent="0.25">
      <c r="A15" s="22"/>
      <c r="V15" s="89"/>
    </row>
    <row r="16" spans="1:25" x14ac:dyDescent="0.25">
      <c r="V16" s="89"/>
    </row>
    <row r="17" spans="22:22" x14ac:dyDescent="0.25">
      <c r="V17" s="89"/>
    </row>
    <row r="18" spans="22:22" x14ac:dyDescent="0.25">
      <c r="V18" s="89"/>
    </row>
    <row r="19" spans="22:22" x14ac:dyDescent="0.25">
      <c r="V19" s="89"/>
    </row>
    <row r="20" spans="22:22" x14ac:dyDescent="0.25">
      <c r="V20" s="89"/>
    </row>
    <row r="21" spans="22:22" x14ac:dyDescent="0.25">
      <c r="V21" s="89"/>
    </row>
    <row r="22" spans="22:22" x14ac:dyDescent="0.25">
      <c r="V22" s="89"/>
    </row>
    <row r="23" spans="22:22" x14ac:dyDescent="0.25">
      <c r="V23" s="89"/>
    </row>
    <row r="24" spans="22:22" x14ac:dyDescent="0.25">
      <c r="V24" s="89"/>
    </row>
    <row r="25" spans="22:22" x14ac:dyDescent="0.25">
      <c r="V25" s="89"/>
    </row>
    <row r="26" spans="22:22" x14ac:dyDescent="0.25">
      <c r="V26" s="89"/>
    </row>
    <row r="27" spans="22:22" x14ac:dyDescent="0.25">
      <c r="V27" s="89"/>
    </row>
    <row r="28" spans="22:22" x14ac:dyDescent="0.25">
      <c r="V28" s="89"/>
    </row>
    <row r="29" spans="22:22" x14ac:dyDescent="0.25">
      <c r="V29" s="89"/>
    </row>
    <row r="30" spans="22:22" x14ac:dyDescent="0.25">
      <c r="V30" s="89"/>
    </row>
    <row r="31" spans="22:22" x14ac:dyDescent="0.25">
      <c r="V31" s="89"/>
    </row>
    <row r="32" spans="22:22" x14ac:dyDescent="0.25">
      <c r="V32" s="89"/>
    </row>
    <row r="33" spans="22:22" x14ac:dyDescent="0.25">
      <c r="V33" s="89"/>
    </row>
    <row r="34" spans="22:22" x14ac:dyDescent="0.25">
      <c r="V34" s="89"/>
    </row>
    <row r="35" spans="22:22" x14ac:dyDescent="0.25">
      <c r="V35" s="89"/>
    </row>
    <row r="36" spans="22:22" x14ac:dyDescent="0.25">
      <c r="V36" s="89"/>
    </row>
    <row r="37" spans="22:22" x14ac:dyDescent="0.25">
      <c r="V37" s="89"/>
    </row>
    <row r="38" spans="22:22" x14ac:dyDescent="0.25">
      <c r="V38" s="89"/>
    </row>
    <row r="39" spans="22:22" x14ac:dyDescent="0.25">
      <c r="V39" s="89"/>
    </row>
    <row r="40" spans="22:22" x14ac:dyDescent="0.25">
      <c r="V40" s="89"/>
    </row>
    <row r="41" spans="22:22" x14ac:dyDescent="0.25">
      <c r="V41" s="89"/>
    </row>
    <row r="42" spans="22:22" x14ac:dyDescent="0.25">
      <c r="V42" s="89"/>
    </row>
    <row r="43" spans="22:22" x14ac:dyDescent="0.25">
      <c r="V43" s="89"/>
    </row>
    <row r="44" spans="22:22" x14ac:dyDescent="0.25">
      <c r="V44" s="89"/>
    </row>
    <row r="45" spans="22:22" x14ac:dyDescent="0.25">
      <c r="V45" s="89"/>
    </row>
    <row r="46" spans="22:22" x14ac:dyDescent="0.25">
      <c r="V46" s="89"/>
    </row>
    <row r="47" spans="22:22" x14ac:dyDescent="0.25">
      <c r="V47" s="89"/>
    </row>
    <row r="48" spans="22:22" x14ac:dyDescent="0.25">
      <c r="V48" s="89"/>
    </row>
    <row r="49" spans="22:22" x14ac:dyDescent="0.25">
      <c r="V49" s="89"/>
    </row>
    <row r="50" spans="22:22" x14ac:dyDescent="0.25">
      <c r="V50" s="89"/>
    </row>
    <row r="51" spans="22:22" x14ac:dyDescent="0.25">
      <c r="V51" s="89"/>
    </row>
    <row r="52" spans="22:22" x14ac:dyDescent="0.25">
      <c r="V52" s="89"/>
    </row>
    <row r="53" spans="22:22" x14ac:dyDescent="0.25">
      <c r="V53" s="89"/>
    </row>
    <row r="54" spans="22:22" x14ac:dyDescent="0.25">
      <c r="V54" s="89"/>
    </row>
    <row r="55" spans="22:22" x14ac:dyDescent="0.25">
      <c r="V55" s="89"/>
    </row>
    <row r="56" spans="22:22" x14ac:dyDescent="0.25">
      <c r="V56" s="89"/>
    </row>
    <row r="57" spans="22:22" x14ac:dyDescent="0.25">
      <c r="V57" s="89"/>
    </row>
    <row r="58" spans="22:22" x14ac:dyDescent="0.25">
      <c r="V58" s="89"/>
    </row>
    <row r="59" spans="22:22" x14ac:dyDescent="0.25">
      <c r="V59" s="89"/>
    </row>
    <row r="60" spans="22:22" x14ac:dyDescent="0.25">
      <c r="V60" s="89"/>
    </row>
    <row r="61" spans="22:22" x14ac:dyDescent="0.25">
      <c r="V61" s="89"/>
    </row>
    <row r="62" spans="22:22" x14ac:dyDescent="0.25">
      <c r="V62" s="89"/>
    </row>
    <row r="63" spans="22:22" x14ac:dyDescent="0.25">
      <c r="V63" s="89"/>
    </row>
    <row r="64" spans="22:22" x14ac:dyDescent="0.25">
      <c r="V64" s="89"/>
    </row>
    <row r="65" spans="22:22" x14ac:dyDescent="0.25">
      <c r="V65" s="89"/>
    </row>
    <row r="66" spans="22:22" x14ac:dyDescent="0.25">
      <c r="V66" s="89"/>
    </row>
    <row r="67" spans="22:22" x14ac:dyDescent="0.25">
      <c r="V67" s="89"/>
    </row>
    <row r="68" spans="22:22" x14ac:dyDescent="0.25">
      <c r="V68" s="89"/>
    </row>
    <row r="69" spans="22:22" x14ac:dyDescent="0.25">
      <c r="V69" s="89"/>
    </row>
    <row r="70" spans="22:22" x14ac:dyDescent="0.25">
      <c r="V70" s="89"/>
    </row>
    <row r="71" spans="22:22" x14ac:dyDescent="0.25">
      <c r="V71" s="89"/>
    </row>
    <row r="72" spans="22:22" x14ac:dyDescent="0.25">
      <c r="V72" s="89"/>
    </row>
    <row r="73" spans="22:22" x14ac:dyDescent="0.25">
      <c r="V73" s="89"/>
    </row>
    <row r="74" spans="22:22" x14ac:dyDescent="0.25">
      <c r="V74" s="89"/>
    </row>
    <row r="75" spans="22:22" x14ac:dyDescent="0.25">
      <c r="V75" s="89"/>
    </row>
    <row r="76" spans="22:22" x14ac:dyDescent="0.25">
      <c r="V76" s="89"/>
    </row>
    <row r="77" spans="22:22" x14ac:dyDescent="0.25">
      <c r="V77" s="89"/>
    </row>
    <row r="78" spans="22:22" x14ac:dyDescent="0.25">
      <c r="V78" s="89"/>
    </row>
    <row r="79" spans="22:22" x14ac:dyDescent="0.25">
      <c r="V79" s="89"/>
    </row>
    <row r="80" spans="22:22" x14ac:dyDescent="0.25">
      <c r="V80" s="89"/>
    </row>
    <row r="81" spans="22:22" x14ac:dyDescent="0.25">
      <c r="V81" s="89"/>
    </row>
    <row r="82" spans="22:22" x14ac:dyDescent="0.25">
      <c r="V82" s="89"/>
    </row>
    <row r="83" spans="22:22" x14ac:dyDescent="0.25">
      <c r="V83" s="89"/>
    </row>
    <row r="84" spans="22:22" x14ac:dyDescent="0.25">
      <c r="V84" s="89"/>
    </row>
    <row r="85" spans="22:22" x14ac:dyDescent="0.25">
      <c r="V85" s="89"/>
    </row>
    <row r="86" spans="22:22" x14ac:dyDescent="0.25">
      <c r="V86" s="89"/>
    </row>
    <row r="87" spans="22:22" x14ac:dyDescent="0.25">
      <c r="V87" s="89"/>
    </row>
    <row r="88" spans="22:22" x14ac:dyDescent="0.25">
      <c r="V88" s="89"/>
    </row>
    <row r="89" spans="22:22" x14ac:dyDescent="0.25">
      <c r="V89" s="89"/>
    </row>
    <row r="90" spans="22:22" x14ac:dyDescent="0.25">
      <c r="V90" s="89"/>
    </row>
    <row r="91" spans="22:22" x14ac:dyDescent="0.25">
      <c r="V91" s="89"/>
    </row>
    <row r="92" spans="22:22" x14ac:dyDescent="0.25">
      <c r="V92" s="89"/>
    </row>
    <row r="93" spans="22:22" x14ac:dyDescent="0.25">
      <c r="V93" s="89"/>
    </row>
    <row r="94" spans="22:22" x14ac:dyDescent="0.25">
      <c r="V94" s="89"/>
    </row>
    <row r="95" spans="22:22" x14ac:dyDescent="0.25">
      <c r="V95" s="89"/>
    </row>
    <row r="96" spans="22:22" x14ac:dyDescent="0.25">
      <c r="V96" s="89"/>
    </row>
    <row r="97" spans="22:22" x14ac:dyDescent="0.25">
      <c r="V97" s="89"/>
    </row>
    <row r="98" spans="22:22" x14ac:dyDescent="0.25">
      <c r="V98" s="89"/>
    </row>
    <row r="99" spans="22:22" x14ac:dyDescent="0.25">
      <c r="V99" s="89"/>
    </row>
    <row r="100" spans="22:22" x14ac:dyDescent="0.25">
      <c r="V100" s="89"/>
    </row>
    <row r="101" spans="22:22" x14ac:dyDescent="0.25">
      <c r="V101" s="89"/>
    </row>
    <row r="102" spans="22:22" x14ac:dyDescent="0.25">
      <c r="V102" s="89"/>
    </row>
    <row r="103" spans="22:22" x14ac:dyDescent="0.25">
      <c r="V103" s="89"/>
    </row>
    <row r="104" spans="22:22" x14ac:dyDescent="0.25">
      <c r="V104" s="89"/>
    </row>
    <row r="105" spans="22:22" x14ac:dyDescent="0.25">
      <c r="V105" s="89"/>
    </row>
    <row r="106" spans="22:22" x14ac:dyDescent="0.25">
      <c r="V106" s="89"/>
    </row>
    <row r="107" spans="22:22" x14ac:dyDescent="0.25">
      <c r="V107" s="89"/>
    </row>
    <row r="108" spans="22:22" x14ac:dyDescent="0.25">
      <c r="V108" s="89"/>
    </row>
    <row r="109" spans="22:22" x14ac:dyDescent="0.25">
      <c r="V109" s="89"/>
    </row>
    <row r="110" spans="22:22" x14ac:dyDescent="0.25">
      <c r="V110" s="89"/>
    </row>
    <row r="111" spans="22:22" x14ac:dyDescent="0.25">
      <c r="V111" s="89"/>
    </row>
    <row r="112" spans="22:22" x14ac:dyDescent="0.25">
      <c r="V112" s="89"/>
    </row>
    <row r="113" spans="22:22" x14ac:dyDescent="0.25">
      <c r="V113" s="89"/>
    </row>
    <row r="114" spans="22:22" x14ac:dyDescent="0.25">
      <c r="V114" s="89"/>
    </row>
    <row r="115" spans="22:22" x14ac:dyDescent="0.25">
      <c r="V115" s="89"/>
    </row>
    <row r="116" spans="22:22" x14ac:dyDescent="0.25">
      <c r="V116" s="89"/>
    </row>
    <row r="117" spans="22:22" x14ac:dyDescent="0.25">
      <c r="V117" s="89"/>
    </row>
    <row r="118" spans="22:22" x14ac:dyDescent="0.25">
      <c r="V118" s="89"/>
    </row>
    <row r="119" spans="22:22" x14ac:dyDescent="0.25">
      <c r="V119" s="89"/>
    </row>
    <row r="120" spans="22:22" x14ac:dyDescent="0.25">
      <c r="V120" s="89"/>
    </row>
    <row r="121" spans="22:22" x14ac:dyDescent="0.25">
      <c r="V121" s="89"/>
    </row>
    <row r="122" spans="22:22" x14ac:dyDescent="0.25">
      <c r="V122" s="89"/>
    </row>
    <row r="123" spans="22:22" x14ac:dyDescent="0.25">
      <c r="V123" s="89"/>
    </row>
    <row r="124" spans="22:22" x14ac:dyDescent="0.25">
      <c r="V124" s="89"/>
    </row>
    <row r="125" spans="22:22" x14ac:dyDescent="0.25">
      <c r="V125" s="89"/>
    </row>
    <row r="126" spans="22:22" x14ac:dyDescent="0.25">
      <c r="V126" s="89"/>
    </row>
    <row r="127" spans="22:22" x14ac:dyDescent="0.25">
      <c r="V127" s="89"/>
    </row>
    <row r="128" spans="22:22" x14ac:dyDescent="0.25">
      <c r="V128" s="89"/>
    </row>
    <row r="129" spans="22:22" x14ac:dyDescent="0.25">
      <c r="V129" s="89"/>
    </row>
    <row r="130" spans="22:22" x14ac:dyDescent="0.25">
      <c r="V130" s="89"/>
    </row>
    <row r="131" spans="22:22" x14ac:dyDescent="0.25">
      <c r="V131" s="89"/>
    </row>
    <row r="132" spans="22:22" x14ac:dyDescent="0.25">
      <c r="V132" s="89"/>
    </row>
    <row r="133" spans="22:22" x14ac:dyDescent="0.25">
      <c r="V133" s="89"/>
    </row>
    <row r="134" spans="22:22" x14ac:dyDescent="0.25">
      <c r="V134" s="89"/>
    </row>
    <row r="135" spans="22:22" x14ac:dyDescent="0.25">
      <c r="V135" s="89"/>
    </row>
    <row r="136" spans="22:22" x14ac:dyDescent="0.25">
      <c r="V136" s="89"/>
    </row>
    <row r="137" spans="22:22" x14ac:dyDescent="0.25">
      <c r="V137" s="89"/>
    </row>
    <row r="138" spans="22:22" x14ac:dyDescent="0.25">
      <c r="V138" s="89"/>
    </row>
    <row r="139" spans="22:22" x14ac:dyDescent="0.25">
      <c r="V139" s="89"/>
    </row>
    <row r="140" spans="22:22" x14ac:dyDescent="0.25">
      <c r="V140" s="89"/>
    </row>
    <row r="141" spans="22:22" x14ac:dyDescent="0.25">
      <c r="V141" s="89"/>
    </row>
    <row r="142" spans="22:22" x14ac:dyDescent="0.25">
      <c r="V142" s="89"/>
    </row>
    <row r="143" spans="22:22" x14ac:dyDescent="0.25">
      <c r="V143" s="89"/>
    </row>
    <row r="144" spans="22:22" x14ac:dyDescent="0.25">
      <c r="V144" s="89"/>
    </row>
    <row r="145" spans="22:22" x14ac:dyDescent="0.25">
      <c r="V145" s="89"/>
    </row>
    <row r="146" spans="22:22" x14ac:dyDescent="0.25">
      <c r="V146" s="89"/>
    </row>
    <row r="147" spans="22:22" x14ac:dyDescent="0.25">
      <c r="V147" s="89"/>
    </row>
    <row r="148" spans="22:22" x14ac:dyDescent="0.25">
      <c r="V148" s="89"/>
    </row>
    <row r="149" spans="22:22" x14ac:dyDescent="0.25">
      <c r="V149" s="89"/>
    </row>
    <row r="150" spans="22:22" x14ac:dyDescent="0.25">
      <c r="V150" s="89"/>
    </row>
    <row r="151" spans="22:22" x14ac:dyDescent="0.25">
      <c r="V151" s="89"/>
    </row>
    <row r="152" spans="22:22" x14ac:dyDescent="0.25">
      <c r="V152" s="89"/>
    </row>
    <row r="153" spans="22:22" x14ac:dyDescent="0.25">
      <c r="V153" s="89"/>
    </row>
    <row r="154" spans="22:22" x14ac:dyDescent="0.25">
      <c r="V154" s="89"/>
    </row>
    <row r="155" spans="22:22" x14ac:dyDescent="0.25">
      <c r="V155" s="89"/>
    </row>
    <row r="156" spans="22:22" x14ac:dyDescent="0.25">
      <c r="V156" s="89"/>
    </row>
    <row r="157" spans="22:22" x14ac:dyDescent="0.25">
      <c r="V157" s="89"/>
    </row>
    <row r="158" spans="22:22" x14ac:dyDescent="0.25">
      <c r="V158" s="89"/>
    </row>
    <row r="159" spans="22:22" x14ac:dyDescent="0.25">
      <c r="V159" s="89"/>
    </row>
    <row r="160" spans="22:22" x14ac:dyDescent="0.25">
      <c r="V160" s="89"/>
    </row>
    <row r="161" spans="22:22" x14ac:dyDescent="0.25">
      <c r="V161" s="89"/>
    </row>
    <row r="162" spans="22:22" x14ac:dyDescent="0.25">
      <c r="V162" s="89"/>
    </row>
    <row r="163" spans="22:22" x14ac:dyDescent="0.25">
      <c r="V163" s="89"/>
    </row>
    <row r="164" spans="22:22" x14ac:dyDescent="0.25">
      <c r="V164" s="89"/>
    </row>
    <row r="165" spans="22:22" x14ac:dyDescent="0.25">
      <c r="V165" s="89"/>
    </row>
    <row r="166" spans="22:22" x14ac:dyDescent="0.25">
      <c r="V166" s="89"/>
    </row>
    <row r="167" spans="22:22" x14ac:dyDescent="0.25">
      <c r="V167" s="89"/>
    </row>
    <row r="168" spans="22:22" x14ac:dyDescent="0.25">
      <c r="V168" s="89"/>
    </row>
    <row r="169" spans="22:22" x14ac:dyDescent="0.25">
      <c r="V169" s="89"/>
    </row>
    <row r="170" spans="22:22" x14ac:dyDescent="0.25">
      <c r="V170" s="89"/>
    </row>
    <row r="171" spans="22:22" x14ac:dyDescent="0.25">
      <c r="V171" s="89"/>
    </row>
    <row r="172" spans="22:22" x14ac:dyDescent="0.25">
      <c r="V172" s="89"/>
    </row>
    <row r="173" spans="22:22" x14ac:dyDescent="0.25">
      <c r="V173" s="89"/>
    </row>
    <row r="174" spans="22:22" x14ac:dyDescent="0.25">
      <c r="V174" s="89"/>
    </row>
    <row r="175" spans="22:22" x14ac:dyDescent="0.25">
      <c r="V175" s="89"/>
    </row>
    <row r="176" spans="22:22" x14ac:dyDescent="0.25">
      <c r="V176" s="89"/>
    </row>
    <row r="177" spans="22:22" x14ac:dyDescent="0.25">
      <c r="V177" s="89"/>
    </row>
    <row r="178" spans="22:22" x14ac:dyDescent="0.25">
      <c r="V178" s="89"/>
    </row>
    <row r="179" spans="22:22" x14ac:dyDescent="0.25">
      <c r="V179" s="89"/>
    </row>
    <row r="180" spans="22:22" x14ac:dyDescent="0.25">
      <c r="V180" s="89"/>
    </row>
    <row r="181" spans="22:22" x14ac:dyDescent="0.25">
      <c r="V181" s="89"/>
    </row>
    <row r="182" spans="22:22" x14ac:dyDescent="0.25">
      <c r="V182" s="89"/>
    </row>
    <row r="183" spans="22:22" x14ac:dyDescent="0.25">
      <c r="V183" s="89"/>
    </row>
    <row r="184" spans="22:22" x14ac:dyDescent="0.25">
      <c r="V184" s="89"/>
    </row>
    <row r="185" spans="22:22" x14ac:dyDescent="0.25">
      <c r="V185" s="89"/>
    </row>
    <row r="186" spans="22:22" x14ac:dyDescent="0.25">
      <c r="V186" s="89"/>
    </row>
    <row r="187" spans="22:22" x14ac:dyDescent="0.25">
      <c r="V187" s="89"/>
    </row>
    <row r="188" spans="22:22" x14ac:dyDescent="0.25">
      <c r="V188" s="89"/>
    </row>
    <row r="189" spans="22:22" x14ac:dyDescent="0.25">
      <c r="V189" s="89"/>
    </row>
    <row r="190" spans="22:22" x14ac:dyDescent="0.25">
      <c r="V190" s="89"/>
    </row>
    <row r="191" spans="22:22" x14ac:dyDescent="0.25">
      <c r="V191" s="89"/>
    </row>
    <row r="192" spans="22:22" x14ac:dyDescent="0.25">
      <c r="V192" s="89"/>
    </row>
    <row r="193" spans="22:22" x14ac:dyDescent="0.25">
      <c r="V193" s="89"/>
    </row>
    <row r="194" spans="22:22" x14ac:dyDescent="0.25">
      <c r="V194" s="89"/>
    </row>
    <row r="195" spans="22:22" x14ac:dyDescent="0.25">
      <c r="V195" s="89"/>
    </row>
    <row r="196" spans="22:22" x14ac:dyDescent="0.25">
      <c r="V196" s="89"/>
    </row>
    <row r="197" spans="22:22" x14ac:dyDescent="0.25">
      <c r="V197" s="89"/>
    </row>
    <row r="198" spans="22:22" x14ac:dyDescent="0.25">
      <c r="V198" s="89"/>
    </row>
    <row r="199" spans="22:22" x14ac:dyDescent="0.25">
      <c r="V199" s="89"/>
    </row>
    <row r="200" spans="22:22" x14ac:dyDescent="0.25">
      <c r="V200" s="89"/>
    </row>
    <row r="201" spans="22:22" x14ac:dyDescent="0.25">
      <c r="V201" s="89"/>
    </row>
    <row r="202" spans="22:22" x14ac:dyDescent="0.25">
      <c r="V202" s="89"/>
    </row>
    <row r="203" spans="22:22" x14ac:dyDescent="0.25">
      <c r="V203" s="89"/>
    </row>
    <row r="204" spans="22:22" x14ac:dyDescent="0.25">
      <c r="V204" s="89"/>
    </row>
    <row r="205" spans="22:22" x14ac:dyDescent="0.25">
      <c r="V205" s="89"/>
    </row>
    <row r="206" spans="22:22" x14ac:dyDescent="0.25">
      <c r="V206" s="89"/>
    </row>
    <row r="207" spans="22:22" x14ac:dyDescent="0.25">
      <c r="V207" s="89"/>
    </row>
    <row r="208" spans="22:22" x14ac:dyDescent="0.25">
      <c r="V208" s="89"/>
    </row>
    <row r="209" spans="22:22" x14ac:dyDescent="0.25">
      <c r="V209" s="89"/>
    </row>
    <row r="210" spans="22:22" x14ac:dyDescent="0.25">
      <c r="V210" s="89"/>
    </row>
    <row r="211" spans="22:22" x14ac:dyDescent="0.25">
      <c r="V211" s="89"/>
    </row>
    <row r="212" spans="22:22" x14ac:dyDescent="0.25">
      <c r="V212" s="89"/>
    </row>
    <row r="213" spans="22:22" x14ac:dyDescent="0.25">
      <c r="V213" s="89"/>
    </row>
    <row r="214" spans="22:22" x14ac:dyDescent="0.25">
      <c r="V214" s="89"/>
    </row>
    <row r="215" spans="22:22" x14ac:dyDescent="0.25">
      <c r="V215" s="89"/>
    </row>
    <row r="216" spans="22:22" x14ac:dyDescent="0.25">
      <c r="V216" s="89"/>
    </row>
    <row r="217" spans="22:22" x14ac:dyDescent="0.25">
      <c r="V217" s="89"/>
    </row>
    <row r="218" spans="22:22" x14ac:dyDescent="0.25">
      <c r="V218" s="89"/>
    </row>
    <row r="219" spans="22:22" x14ac:dyDescent="0.25">
      <c r="V219" s="89"/>
    </row>
    <row r="220" spans="22:22" x14ac:dyDescent="0.25">
      <c r="V220" s="89"/>
    </row>
    <row r="221" spans="22:22" x14ac:dyDescent="0.25">
      <c r="V221" s="89"/>
    </row>
    <row r="222" spans="22:22" x14ac:dyDescent="0.25">
      <c r="V222" s="89"/>
    </row>
    <row r="223" spans="22:22" x14ac:dyDescent="0.25">
      <c r="V223" s="89"/>
    </row>
    <row r="224" spans="22:22" x14ac:dyDescent="0.25">
      <c r="V224" s="89"/>
    </row>
    <row r="225" spans="22:22" x14ac:dyDescent="0.25">
      <c r="V225" s="89"/>
    </row>
    <row r="226" spans="22:22" x14ac:dyDescent="0.25">
      <c r="V226" s="89"/>
    </row>
    <row r="227" spans="22:22" x14ac:dyDescent="0.25">
      <c r="V227" s="89"/>
    </row>
    <row r="228" spans="22:22" x14ac:dyDescent="0.25">
      <c r="V228" s="89"/>
    </row>
    <row r="229" spans="22:22" x14ac:dyDescent="0.25">
      <c r="V229" s="89"/>
    </row>
    <row r="230" spans="22:22" x14ac:dyDescent="0.25">
      <c r="V230" s="89"/>
    </row>
    <row r="231" spans="22:22" x14ac:dyDescent="0.25">
      <c r="V231" s="89"/>
    </row>
    <row r="232" spans="22:22" x14ac:dyDescent="0.25">
      <c r="V232" s="89"/>
    </row>
    <row r="233" spans="22:22" x14ac:dyDescent="0.25">
      <c r="V233" s="89"/>
    </row>
    <row r="234" spans="22:22" x14ac:dyDescent="0.25">
      <c r="V234" s="89"/>
    </row>
    <row r="235" spans="22:22" x14ac:dyDescent="0.25">
      <c r="V235" s="89"/>
    </row>
    <row r="236" spans="22:22" x14ac:dyDescent="0.25">
      <c r="V236" s="89"/>
    </row>
    <row r="237" spans="22:22" x14ac:dyDescent="0.25">
      <c r="V237" s="89"/>
    </row>
    <row r="238" spans="22:22" x14ac:dyDescent="0.25">
      <c r="V238" s="89"/>
    </row>
    <row r="239" spans="22:22" x14ac:dyDescent="0.25">
      <c r="V239" s="89"/>
    </row>
    <row r="240" spans="22:22" x14ac:dyDescent="0.25">
      <c r="V240" s="89"/>
    </row>
    <row r="241" spans="22:22" x14ac:dyDescent="0.25">
      <c r="V241" s="89"/>
    </row>
    <row r="242" spans="22:22" x14ac:dyDescent="0.25">
      <c r="V242" s="89"/>
    </row>
    <row r="243" spans="22:22" x14ac:dyDescent="0.25">
      <c r="V243" s="89"/>
    </row>
    <row r="244" spans="22:22" x14ac:dyDescent="0.25">
      <c r="V244" s="89"/>
    </row>
    <row r="245" spans="22:22" x14ac:dyDescent="0.25">
      <c r="V245" s="89"/>
    </row>
    <row r="246" spans="22:22" x14ac:dyDescent="0.25">
      <c r="V246" s="89"/>
    </row>
    <row r="247" spans="22:22" x14ac:dyDescent="0.25">
      <c r="V247" s="89"/>
    </row>
    <row r="248" spans="22:22" x14ac:dyDescent="0.25">
      <c r="V248" s="89"/>
    </row>
    <row r="249" spans="22:22" x14ac:dyDescent="0.25">
      <c r="V249" s="89"/>
    </row>
    <row r="250" spans="22:22" x14ac:dyDescent="0.25">
      <c r="V250" s="89"/>
    </row>
    <row r="251" spans="22:22" x14ac:dyDescent="0.25">
      <c r="V251" s="89"/>
    </row>
    <row r="252" spans="22:22" x14ac:dyDescent="0.25">
      <c r="V252" s="89"/>
    </row>
    <row r="253" spans="22:22" x14ac:dyDescent="0.25">
      <c r="V253" s="89"/>
    </row>
    <row r="254" spans="22:22" x14ac:dyDescent="0.25">
      <c r="V254" s="89"/>
    </row>
    <row r="255" spans="22:22" x14ac:dyDescent="0.25">
      <c r="V255" s="89"/>
    </row>
    <row r="256" spans="22:22" x14ac:dyDescent="0.25">
      <c r="V256" s="89"/>
    </row>
    <row r="257" spans="22:22" x14ac:dyDescent="0.25">
      <c r="V257" s="89"/>
    </row>
    <row r="258" spans="22:22" x14ac:dyDescent="0.25">
      <c r="V258" s="89"/>
    </row>
    <row r="259" spans="22:22" x14ac:dyDescent="0.25">
      <c r="V259" s="89"/>
    </row>
    <row r="260" spans="22:22" x14ac:dyDescent="0.25">
      <c r="V260" s="89"/>
    </row>
    <row r="261" spans="22:22" x14ac:dyDescent="0.25">
      <c r="V261" s="89"/>
    </row>
    <row r="262" spans="22:22" x14ac:dyDescent="0.25">
      <c r="V262" s="89"/>
    </row>
    <row r="263" spans="22:22" x14ac:dyDescent="0.25">
      <c r="V263" s="89"/>
    </row>
    <row r="264" spans="22:22" x14ac:dyDescent="0.25">
      <c r="V264" s="89"/>
    </row>
    <row r="265" spans="22:22" x14ac:dyDescent="0.25">
      <c r="V265" s="89"/>
    </row>
    <row r="266" spans="22:22" x14ac:dyDescent="0.25">
      <c r="V266" s="89"/>
    </row>
    <row r="267" spans="22:22" x14ac:dyDescent="0.25">
      <c r="V267" s="89"/>
    </row>
    <row r="268" spans="22:22" x14ac:dyDescent="0.25">
      <c r="V268" s="89"/>
    </row>
    <row r="269" spans="22:22" x14ac:dyDescent="0.25">
      <c r="V269" s="89"/>
    </row>
    <row r="270" spans="22:22" x14ac:dyDescent="0.25">
      <c r="V270" s="89"/>
    </row>
    <row r="271" spans="22:22" x14ac:dyDescent="0.25">
      <c r="V271" s="89"/>
    </row>
    <row r="272" spans="22:22" x14ac:dyDescent="0.25">
      <c r="V272" s="89"/>
    </row>
    <row r="273" spans="22:22" x14ac:dyDescent="0.25">
      <c r="V273" s="89"/>
    </row>
    <row r="274" spans="22:22" x14ac:dyDescent="0.25">
      <c r="V274" s="89"/>
    </row>
    <row r="275" spans="22:22" x14ac:dyDescent="0.25">
      <c r="V275" s="89"/>
    </row>
    <row r="276" spans="22:22" x14ac:dyDescent="0.25">
      <c r="V276" s="89"/>
    </row>
    <row r="277" spans="22:22" x14ac:dyDescent="0.25">
      <c r="V277" s="89"/>
    </row>
    <row r="278" spans="22:22" x14ac:dyDescent="0.25">
      <c r="V278" s="89"/>
    </row>
    <row r="279" spans="22:22" x14ac:dyDescent="0.25">
      <c r="V279" s="89"/>
    </row>
    <row r="280" spans="22:22" x14ac:dyDescent="0.25">
      <c r="V280" s="89"/>
    </row>
    <row r="281" spans="22:22" x14ac:dyDescent="0.25">
      <c r="V281" s="89"/>
    </row>
    <row r="282" spans="22:22" x14ac:dyDescent="0.25">
      <c r="V282" s="89"/>
    </row>
    <row r="283" spans="22:22" x14ac:dyDescent="0.25">
      <c r="V283" s="89"/>
    </row>
    <row r="284" spans="22:22" x14ac:dyDescent="0.25">
      <c r="V284" s="89"/>
    </row>
    <row r="285" spans="22:22" x14ac:dyDescent="0.25">
      <c r="V285" s="89"/>
    </row>
    <row r="286" spans="22:22" x14ac:dyDescent="0.25">
      <c r="V286" s="89"/>
    </row>
    <row r="287" spans="22:22" x14ac:dyDescent="0.25">
      <c r="V287" s="89"/>
    </row>
    <row r="288" spans="22:22" x14ac:dyDescent="0.25">
      <c r="V288" s="89"/>
    </row>
    <row r="289" spans="22:22" x14ac:dyDescent="0.25">
      <c r="V289" s="89"/>
    </row>
    <row r="290" spans="22:22" x14ac:dyDescent="0.25">
      <c r="V290" s="89"/>
    </row>
    <row r="291" spans="22:22" x14ac:dyDescent="0.25">
      <c r="V291" s="89"/>
    </row>
    <row r="292" spans="22:22" x14ac:dyDescent="0.25">
      <c r="V292" s="89"/>
    </row>
    <row r="293" spans="22:22" x14ac:dyDescent="0.25">
      <c r="V293" s="89"/>
    </row>
    <row r="294" spans="22:22" x14ac:dyDescent="0.25">
      <c r="V294" s="89"/>
    </row>
    <row r="295" spans="22:22" x14ac:dyDescent="0.25">
      <c r="V295" s="89"/>
    </row>
    <row r="296" spans="22:22" x14ac:dyDescent="0.25">
      <c r="V296" s="89"/>
    </row>
    <row r="297" spans="22:22" x14ac:dyDescent="0.25">
      <c r="V297" s="89"/>
    </row>
    <row r="298" spans="22:22" x14ac:dyDescent="0.25">
      <c r="V298" s="89"/>
    </row>
    <row r="299" spans="22:22" x14ac:dyDescent="0.25">
      <c r="V299" s="89"/>
    </row>
    <row r="300" spans="22:22" x14ac:dyDescent="0.25">
      <c r="V300" s="89"/>
    </row>
    <row r="301" spans="22:22" x14ac:dyDescent="0.25">
      <c r="V301" s="89"/>
    </row>
    <row r="302" spans="22:22" x14ac:dyDescent="0.25">
      <c r="V302" s="89"/>
    </row>
    <row r="303" spans="22:22" x14ac:dyDescent="0.25">
      <c r="V303" s="89"/>
    </row>
    <row r="304" spans="22:22" x14ac:dyDescent="0.25">
      <c r="V304" s="89"/>
    </row>
    <row r="305" spans="22:22" x14ac:dyDescent="0.25">
      <c r="V305" s="89"/>
    </row>
    <row r="306" spans="22:22" x14ac:dyDescent="0.25">
      <c r="V306" s="89"/>
    </row>
    <row r="307" spans="22:22" x14ac:dyDescent="0.25">
      <c r="V307" s="89"/>
    </row>
    <row r="308" spans="22:22" x14ac:dyDescent="0.25">
      <c r="V308" s="89"/>
    </row>
    <row r="309" spans="22:22" x14ac:dyDescent="0.25">
      <c r="V309" s="89"/>
    </row>
    <row r="310" spans="22:22" x14ac:dyDescent="0.25">
      <c r="V310" s="89"/>
    </row>
    <row r="311" spans="22:22" x14ac:dyDescent="0.25">
      <c r="V311" s="89"/>
    </row>
    <row r="312" spans="22:22" x14ac:dyDescent="0.25">
      <c r="V312" s="89"/>
    </row>
    <row r="313" spans="22:22" x14ac:dyDescent="0.25">
      <c r="V313" s="89"/>
    </row>
    <row r="314" spans="22:22" x14ac:dyDescent="0.25">
      <c r="V314" s="89"/>
    </row>
    <row r="315" spans="22:22" x14ac:dyDescent="0.25">
      <c r="V315" s="89"/>
    </row>
    <row r="316" spans="22:22" x14ac:dyDescent="0.25">
      <c r="V316" s="89"/>
    </row>
    <row r="317" spans="22:22" x14ac:dyDescent="0.25">
      <c r="V317" s="89"/>
    </row>
    <row r="318" spans="22:22" x14ac:dyDescent="0.25">
      <c r="V318" s="89"/>
    </row>
    <row r="319" spans="22:22" x14ac:dyDescent="0.25">
      <c r="V319" s="89"/>
    </row>
    <row r="320" spans="22:22" x14ac:dyDescent="0.25">
      <c r="V320" s="89"/>
    </row>
    <row r="321" spans="22:22" x14ac:dyDescent="0.25">
      <c r="V321" s="89"/>
    </row>
    <row r="322" spans="22:22" x14ac:dyDescent="0.25">
      <c r="V322" s="89"/>
    </row>
    <row r="323" spans="22:22" x14ac:dyDescent="0.25">
      <c r="V323" s="89"/>
    </row>
    <row r="324" spans="22:22" x14ac:dyDescent="0.25">
      <c r="V324" s="89"/>
    </row>
    <row r="325" spans="22:22" x14ac:dyDescent="0.25">
      <c r="V325" s="89"/>
    </row>
    <row r="326" spans="22:22" x14ac:dyDescent="0.25">
      <c r="V326" s="89"/>
    </row>
    <row r="327" spans="22:22" x14ac:dyDescent="0.25">
      <c r="V327" s="89"/>
    </row>
    <row r="328" spans="22:22" x14ac:dyDescent="0.25">
      <c r="V328" s="89"/>
    </row>
    <row r="329" spans="22:22" x14ac:dyDescent="0.25">
      <c r="V329" s="89"/>
    </row>
    <row r="330" spans="22:22" x14ac:dyDescent="0.25">
      <c r="V330" s="89"/>
    </row>
    <row r="331" spans="22:22" x14ac:dyDescent="0.25">
      <c r="V331" s="89"/>
    </row>
    <row r="332" spans="22:22" x14ac:dyDescent="0.25">
      <c r="V332" s="89"/>
    </row>
    <row r="333" spans="22:22" x14ac:dyDescent="0.25">
      <c r="V333" s="89"/>
    </row>
    <row r="334" spans="22:22" x14ac:dyDescent="0.25">
      <c r="V334" s="89"/>
    </row>
    <row r="335" spans="22:22" x14ac:dyDescent="0.25">
      <c r="V335" s="89"/>
    </row>
    <row r="336" spans="22:22" x14ac:dyDescent="0.25">
      <c r="V336" s="89"/>
    </row>
    <row r="337" spans="22:22" x14ac:dyDescent="0.25">
      <c r="V337" s="89"/>
    </row>
    <row r="338" spans="22:22" x14ac:dyDescent="0.25">
      <c r="V338" s="89"/>
    </row>
    <row r="339" spans="22:22" x14ac:dyDescent="0.25">
      <c r="V339" s="89"/>
    </row>
    <row r="340" spans="22:22" x14ac:dyDescent="0.25">
      <c r="V340" s="89"/>
    </row>
    <row r="341" spans="22:22" x14ac:dyDescent="0.25">
      <c r="V341" s="89"/>
    </row>
    <row r="342" spans="22:22" x14ac:dyDescent="0.25">
      <c r="V342" s="89"/>
    </row>
    <row r="343" spans="22:22" x14ac:dyDescent="0.25">
      <c r="V343" s="89"/>
    </row>
    <row r="344" spans="22:22" x14ac:dyDescent="0.25">
      <c r="V344" s="89"/>
    </row>
    <row r="345" spans="22:22" x14ac:dyDescent="0.25">
      <c r="V345" s="89"/>
    </row>
    <row r="346" spans="22:22" x14ac:dyDescent="0.25">
      <c r="V346" s="89"/>
    </row>
    <row r="347" spans="22:22" x14ac:dyDescent="0.25">
      <c r="V347" s="89"/>
    </row>
    <row r="348" spans="22:22" x14ac:dyDescent="0.25">
      <c r="V348" s="89"/>
    </row>
    <row r="349" spans="22:22" x14ac:dyDescent="0.25">
      <c r="V349" s="89"/>
    </row>
    <row r="350" spans="22:22" x14ac:dyDescent="0.25">
      <c r="V350" s="89"/>
    </row>
    <row r="351" spans="22:22" x14ac:dyDescent="0.25">
      <c r="V351" s="89"/>
    </row>
    <row r="352" spans="22:22" x14ac:dyDescent="0.25">
      <c r="V352" s="89"/>
    </row>
    <row r="353" spans="22:22" x14ac:dyDescent="0.25">
      <c r="V353" s="89"/>
    </row>
    <row r="354" spans="22:22" x14ac:dyDescent="0.25">
      <c r="V354" s="89"/>
    </row>
    <row r="355" spans="22:22" x14ac:dyDescent="0.25">
      <c r="V355" s="89"/>
    </row>
    <row r="356" spans="22:22" x14ac:dyDescent="0.25">
      <c r="V356" s="89"/>
    </row>
    <row r="357" spans="22:22" x14ac:dyDescent="0.25">
      <c r="V357" s="89"/>
    </row>
    <row r="358" spans="22:22" x14ac:dyDescent="0.25">
      <c r="V358" s="89"/>
    </row>
    <row r="359" spans="22:22" x14ac:dyDescent="0.25">
      <c r="V359" s="89"/>
    </row>
    <row r="360" spans="22:22" x14ac:dyDescent="0.25">
      <c r="V360" s="89"/>
    </row>
    <row r="361" spans="22:22" x14ac:dyDescent="0.25">
      <c r="V361" s="89"/>
    </row>
    <row r="362" spans="22:22" x14ac:dyDescent="0.25">
      <c r="V362" s="89"/>
    </row>
    <row r="363" spans="22:22" x14ac:dyDescent="0.25">
      <c r="V363" s="89"/>
    </row>
    <row r="364" spans="22:22" x14ac:dyDescent="0.25">
      <c r="V364" s="89"/>
    </row>
    <row r="365" spans="22:22" x14ac:dyDescent="0.25">
      <c r="V365" s="89"/>
    </row>
    <row r="366" spans="22:22" x14ac:dyDescent="0.25">
      <c r="V366" s="89"/>
    </row>
    <row r="367" spans="22:22" x14ac:dyDescent="0.25">
      <c r="V367" s="89"/>
    </row>
    <row r="368" spans="22:22" x14ac:dyDescent="0.25">
      <c r="V368" s="89"/>
    </row>
    <row r="369" spans="22:22" x14ac:dyDescent="0.25">
      <c r="V369" s="89"/>
    </row>
    <row r="370" spans="22:22" x14ac:dyDescent="0.25">
      <c r="V370" s="89"/>
    </row>
    <row r="371" spans="22:22" x14ac:dyDescent="0.25">
      <c r="V371" s="89"/>
    </row>
    <row r="372" spans="22:22" x14ac:dyDescent="0.25">
      <c r="V372" s="89"/>
    </row>
    <row r="373" spans="22:22" x14ac:dyDescent="0.25">
      <c r="V373" s="89"/>
    </row>
    <row r="374" spans="22:22" x14ac:dyDescent="0.25">
      <c r="V374" s="89"/>
    </row>
    <row r="375" spans="22:22" x14ac:dyDescent="0.25">
      <c r="V375" s="89"/>
    </row>
    <row r="376" spans="22:22" x14ac:dyDescent="0.25">
      <c r="V376" s="89"/>
    </row>
    <row r="377" spans="22:22" x14ac:dyDescent="0.25">
      <c r="V377" s="89"/>
    </row>
    <row r="378" spans="22:22" x14ac:dyDescent="0.25">
      <c r="V378" s="89"/>
    </row>
    <row r="379" spans="22:22" x14ac:dyDescent="0.25">
      <c r="V379" s="89"/>
    </row>
    <row r="380" spans="22:22" x14ac:dyDescent="0.25">
      <c r="V380" s="89"/>
    </row>
    <row r="381" spans="22:22" x14ac:dyDescent="0.25">
      <c r="V381" s="89"/>
    </row>
    <row r="382" spans="22:22" x14ac:dyDescent="0.25">
      <c r="V382" s="89"/>
    </row>
    <row r="383" spans="22:22" x14ac:dyDescent="0.25">
      <c r="V383" s="89"/>
    </row>
    <row r="384" spans="22:22" x14ac:dyDescent="0.25">
      <c r="V384" s="89"/>
    </row>
    <row r="385" spans="22:22" x14ac:dyDescent="0.25">
      <c r="V385" s="89"/>
    </row>
    <row r="386" spans="22:22" x14ac:dyDescent="0.25">
      <c r="V386" s="89"/>
    </row>
    <row r="387" spans="22:22" x14ac:dyDescent="0.25">
      <c r="V387" s="89"/>
    </row>
    <row r="388" spans="22:22" x14ac:dyDescent="0.25">
      <c r="V388" s="89"/>
    </row>
    <row r="389" spans="22:22" x14ac:dyDescent="0.25">
      <c r="V389" s="89"/>
    </row>
    <row r="390" spans="22:22" x14ac:dyDescent="0.25">
      <c r="V390" s="89"/>
    </row>
    <row r="391" spans="22:22" x14ac:dyDescent="0.25">
      <c r="V391" s="89"/>
    </row>
    <row r="392" spans="22:22" x14ac:dyDescent="0.25">
      <c r="V392" s="89"/>
    </row>
    <row r="393" spans="22:22" x14ac:dyDescent="0.25">
      <c r="V393" s="89"/>
    </row>
    <row r="394" spans="22:22" x14ac:dyDescent="0.25">
      <c r="V394" s="89"/>
    </row>
    <row r="395" spans="22:22" x14ac:dyDescent="0.25">
      <c r="V395" s="89"/>
    </row>
    <row r="396" spans="22:22" x14ac:dyDescent="0.25">
      <c r="V396" s="89"/>
    </row>
    <row r="397" spans="22:22" x14ac:dyDescent="0.25">
      <c r="V397" s="89"/>
    </row>
    <row r="398" spans="22:22" x14ac:dyDescent="0.25">
      <c r="V398" s="89"/>
    </row>
    <row r="399" spans="22:22" x14ac:dyDescent="0.25">
      <c r="V399" s="89"/>
    </row>
    <row r="400" spans="22:22" x14ac:dyDescent="0.25">
      <c r="V400" s="89"/>
    </row>
    <row r="401" spans="22:22" x14ac:dyDescent="0.25">
      <c r="V401" s="89"/>
    </row>
    <row r="402" spans="22:22" x14ac:dyDescent="0.25">
      <c r="V402" s="89"/>
    </row>
    <row r="403" spans="22:22" x14ac:dyDescent="0.25">
      <c r="V403" s="89"/>
    </row>
    <row r="404" spans="22:22" x14ac:dyDescent="0.25">
      <c r="V404" s="89"/>
    </row>
    <row r="405" spans="22:22" x14ac:dyDescent="0.25">
      <c r="V405" s="89"/>
    </row>
    <row r="406" spans="22:22" x14ac:dyDescent="0.25">
      <c r="V406" s="89"/>
    </row>
    <row r="407" spans="22:22" x14ac:dyDescent="0.25">
      <c r="V407" s="89"/>
    </row>
    <row r="408" spans="22:22" x14ac:dyDescent="0.25">
      <c r="V408" s="89"/>
    </row>
    <row r="409" spans="22:22" x14ac:dyDescent="0.25">
      <c r="V409" s="89"/>
    </row>
    <row r="410" spans="22:22" x14ac:dyDescent="0.25">
      <c r="V410" s="89"/>
    </row>
    <row r="411" spans="22:22" x14ac:dyDescent="0.25">
      <c r="V411" s="89"/>
    </row>
    <row r="412" spans="22:22" x14ac:dyDescent="0.25">
      <c r="V412" s="89"/>
    </row>
    <row r="413" spans="22:22" x14ac:dyDescent="0.25">
      <c r="V413" s="89"/>
    </row>
    <row r="414" spans="22:22" x14ac:dyDescent="0.25">
      <c r="V414" s="89"/>
    </row>
    <row r="415" spans="22:22" x14ac:dyDescent="0.25">
      <c r="V415" s="89"/>
    </row>
    <row r="416" spans="22:22" x14ac:dyDescent="0.25">
      <c r="V416" s="89"/>
    </row>
    <row r="417" spans="22:22" x14ac:dyDescent="0.25">
      <c r="V417" s="89"/>
    </row>
    <row r="418" spans="22:22" x14ac:dyDescent="0.25">
      <c r="V418" s="89"/>
    </row>
    <row r="419" spans="22:22" x14ac:dyDescent="0.25">
      <c r="V419" s="89"/>
    </row>
    <row r="420" spans="22:22" x14ac:dyDescent="0.25">
      <c r="V420" s="89"/>
    </row>
    <row r="421" spans="22:22" x14ac:dyDescent="0.25">
      <c r="V421" s="89"/>
    </row>
    <row r="422" spans="22:22" x14ac:dyDescent="0.25">
      <c r="V422" s="89"/>
    </row>
    <row r="423" spans="22:22" x14ac:dyDescent="0.25">
      <c r="V423" s="89"/>
    </row>
    <row r="424" spans="22:22" x14ac:dyDescent="0.25">
      <c r="V424" s="89"/>
    </row>
    <row r="425" spans="22:22" x14ac:dyDescent="0.25">
      <c r="V425" s="89"/>
    </row>
    <row r="426" spans="22:22" x14ac:dyDescent="0.25">
      <c r="V426" s="89"/>
    </row>
    <row r="427" spans="22:22" x14ac:dyDescent="0.25">
      <c r="V427" s="89"/>
    </row>
    <row r="428" spans="22:22" x14ac:dyDescent="0.25">
      <c r="V428" s="89"/>
    </row>
    <row r="429" spans="22:22" x14ac:dyDescent="0.25">
      <c r="V429" s="89"/>
    </row>
    <row r="430" spans="22:22" x14ac:dyDescent="0.25">
      <c r="V430" s="89"/>
    </row>
    <row r="431" spans="22:22" x14ac:dyDescent="0.25">
      <c r="V431" s="89"/>
    </row>
    <row r="432" spans="22:22" x14ac:dyDescent="0.25">
      <c r="V432" s="89"/>
    </row>
    <row r="433" spans="22:22" x14ac:dyDescent="0.25">
      <c r="V433" s="89"/>
    </row>
    <row r="434" spans="22:22" x14ac:dyDescent="0.25">
      <c r="V434" s="89"/>
    </row>
    <row r="435" spans="22:22" x14ac:dyDescent="0.25">
      <c r="V435" s="89"/>
    </row>
    <row r="436" spans="22:22" x14ac:dyDescent="0.25">
      <c r="V436" s="89"/>
    </row>
    <row r="437" spans="22:22" x14ac:dyDescent="0.25">
      <c r="V437" s="89"/>
    </row>
    <row r="438" spans="22:22" x14ac:dyDescent="0.25">
      <c r="V438" s="89"/>
    </row>
    <row r="439" spans="22:22" x14ac:dyDescent="0.25">
      <c r="V439" s="89"/>
    </row>
    <row r="440" spans="22:22" x14ac:dyDescent="0.25">
      <c r="V440" s="89"/>
    </row>
    <row r="441" spans="22:22" x14ac:dyDescent="0.25">
      <c r="V441" s="89"/>
    </row>
    <row r="442" spans="22:22" x14ac:dyDescent="0.25">
      <c r="V442" s="89"/>
    </row>
    <row r="443" spans="22:22" x14ac:dyDescent="0.25">
      <c r="V443" s="89"/>
    </row>
    <row r="444" spans="22:22" x14ac:dyDescent="0.25">
      <c r="V444" s="89"/>
    </row>
    <row r="445" spans="22:22" x14ac:dyDescent="0.25">
      <c r="V445" s="89"/>
    </row>
    <row r="446" spans="22:22" x14ac:dyDescent="0.25">
      <c r="V446" s="89"/>
    </row>
    <row r="447" spans="22:22" x14ac:dyDescent="0.25">
      <c r="V447" s="89"/>
    </row>
    <row r="448" spans="22:22" x14ac:dyDescent="0.25">
      <c r="V448" s="89"/>
    </row>
    <row r="449" spans="22:22" x14ac:dyDescent="0.25">
      <c r="V449" s="89"/>
    </row>
    <row r="450" spans="22:22" x14ac:dyDescent="0.25">
      <c r="V450" s="89"/>
    </row>
    <row r="451" spans="22:22" x14ac:dyDescent="0.25">
      <c r="V451" s="89"/>
    </row>
    <row r="452" spans="22:22" x14ac:dyDescent="0.25">
      <c r="V452" s="89"/>
    </row>
    <row r="453" spans="22:22" x14ac:dyDescent="0.25">
      <c r="V453" s="89"/>
    </row>
    <row r="454" spans="22:22" x14ac:dyDescent="0.25">
      <c r="V454" s="89"/>
    </row>
    <row r="455" spans="22:22" x14ac:dyDescent="0.25">
      <c r="V455" s="89"/>
    </row>
    <row r="456" spans="22:22" x14ac:dyDescent="0.25">
      <c r="V456" s="89"/>
    </row>
    <row r="457" spans="22:22" x14ac:dyDescent="0.25">
      <c r="V457" s="89"/>
    </row>
    <row r="458" spans="22:22" x14ac:dyDescent="0.25">
      <c r="V458" s="89"/>
    </row>
    <row r="459" spans="22:22" x14ac:dyDescent="0.25">
      <c r="V459" s="89"/>
    </row>
    <row r="460" spans="22:22" x14ac:dyDescent="0.25">
      <c r="V460" s="89"/>
    </row>
    <row r="461" spans="22:22" x14ac:dyDescent="0.25">
      <c r="V461" s="89"/>
    </row>
    <row r="462" spans="22:22" x14ac:dyDescent="0.25">
      <c r="V462" s="89"/>
    </row>
    <row r="463" spans="22:22" x14ac:dyDescent="0.25">
      <c r="V463" s="89"/>
    </row>
    <row r="464" spans="22:22" x14ac:dyDescent="0.25">
      <c r="V464" s="89"/>
    </row>
    <row r="465" spans="22:22" x14ac:dyDescent="0.25">
      <c r="V465" s="89"/>
    </row>
    <row r="466" spans="22:22" x14ac:dyDescent="0.25">
      <c r="V466" s="89"/>
    </row>
    <row r="467" spans="22:22" x14ac:dyDescent="0.25">
      <c r="V467" s="89"/>
    </row>
    <row r="468" spans="22:22" x14ac:dyDescent="0.25">
      <c r="V468" s="89"/>
    </row>
    <row r="469" spans="22:22" x14ac:dyDescent="0.25">
      <c r="V469" s="89"/>
    </row>
    <row r="470" spans="22:22" x14ac:dyDescent="0.25">
      <c r="V470" s="89"/>
    </row>
    <row r="471" spans="22:22" x14ac:dyDescent="0.25">
      <c r="V471" s="89"/>
    </row>
    <row r="472" spans="22:22" x14ac:dyDescent="0.25">
      <c r="V472" s="89"/>
    </row>
    <row r="473" spans="22:22" x14ac:dyDescent="0.25">
      <c r="V473" s="89"/>
    </row>
    <row r="474" spans="22:22" x14ac:dyDescent="0.25">
      <c r="V474" s="89"/>
    </row>
    <row r="475" spans="22:22" x14ac:dyDescent="0.25">
      <c r="V475" s="89"/>
    </row>
    <row r="476" spans="22:22" x14ac:dyDescent="0.25">
      <c r="V476" s="89"/>
    </row>
    <row r="477" spans="22:22" x14ac:dyDescent="0.25">
      <c r="V477" s="89"/>
    </row>
    <row r="478" spans="22:22" x14ac:dyDescent="0.25">
      <c r="V478" s="89"/>
    </row>
    <row r="479" spans="22:22" x14ac:dyDescent="0.25">
      <c r="V479" s="89"/>
    </row>
    <row r="480" spans="22:22" x14ac:dyDescent="0.25">
      <c r="V480" s="89"/>
    </row>
    <row r="481" spans="22:22" x14ac:dyDescent="0.25">
      <c r="V481" s="89"/>
    </row>
    <row r="482" spans="22:22" x14ac:dyDescent="0.25">
      <c r="V482" s="89"/>
    </row>
    <row r="483" spans="22:22" x14ac:dyDescent="0.25">
      <c r="V483" s="89"/>
    </row>
    <row r="484" spans="22:22" x14ac:dyDescent="0.25">
      <c r="V484" s="89"/>
    </row>
    <row r="485" spans="22:22" x14ac:dyDescent="0.25">
      <c r="V485" s="89"/>
    </row>
    <row r="486" spans="22:22" x14ac:dyDescent="0.25">
      <c r="V486" s="89"/>
    </row>
    <row r="487" spans="22:22" x14ac:dyDescent="0.25">
      <c r="V487" s="89"/>
    </row>
    <row r="488" spans="22:22" x14ac:dyDescent="0.25">
      <c r="V488" s="89"/>
    </row>
    <row r="489" spans="22:22" x14ac:dyDescent="0.25">
      <c r="V489" s="89"/>
    </row>
    <row r="490" spans="22:22" x14ac:dyDescent="0.25">
      <c r="V490" s="89"/>
    </row>
    <row r="491" spans="22:22" x14ac:dyDescent="0.25">
      <c r="V491" s="89"/>
    </row>
    <row r="492" spans="22:22" x14ac:dyDescent="0.25">
      <c r="V492" s="89"/>
    </row>
    <row r="493" spans="22:22" x14ac:dyDescent="0.25">
      <c r="V493" s="89"/>
    </row>
    <row r="494" spans="22:22" x14ac:dyDescent="0.25">
      <c r="V494" s="89"/>
    </row>
    <row r="495" spans="22:22" x14ac:dyDescent="0.25">
      <c r="V495" s="89"/>
    </row>
    <row r="496" spans="22:22" x14ac:dyDescent="0.25">
      <c r="V496" s="89"/>
    </row>
    <row r="497" spans="22:22" x14ac:dyDescent="0.25">
      <c r="V497" s="89"/>
    </row>
    <row r="498" spans="22:22" x14ac:dyDescent="0.25">
      <c r="V498" s="89"/>
    </row>
    <row r="499" spans="22:22" x14ac:dyDescent="0.25">
      <c r="V499" s="89"/>
    </row>
    <row r="500" spans="22:22" x14ac:dyDescent="0.25">
      <c r="V500" s="89"/>
    </row>
    <row r="501" spans="22:22" x14ac:dyDescent="0.25">
      <c r="V501" s="89"/>
    </row>
    <row r="502" spans="22:22" x14ac:dyDescent="0.25">
      <c r="V502" s="89"/>
    </row>
    <row r="503" spans="22:22" x14ac:dyDescent="0.25">
      <c r="V503" s="89"/>
    </row>
    <row r="504" spans="22:22" x14ac:dyDescent="0.25">
      <c r="V504" s="89"/>
    </row>
    <row r="505" spans="22:22" x14ac:dyDescent="0.25">
      <c r="V505" s="89"/>
    </row>
    <row r="506" spans="22:22" x14ac:dyDescent="0.25">
      <c r="V506" s="89"/>
    </row>
    <row r="507" spans="22:22" x14ac:dyDescent="0.25">
      <c r="V507" s="89"/>
    </row>
    <row r="508" spans="22:22" x14ac:dyDescent="0.25">
      <c r="V508" s="89"/>
    </row>
    <row r="509" spans="22:22" x14ac:dyDescent="0.25">
      <c r="V509" s="89"/>
    </row>
    <row r="510" spans="22:22" x14ac:dyDescent="0.25">
      <c r="V510" s="89"/>
    </row>
    <row r="511" spans="22:22" x14ac:dyDescent="0.25">
      <c r="V511" s="89"/>
    </row>
    <row r="512" spans="22:22" x14ac:dyDescent="0.25">
      <c r="V512" s="89"/>
    </row>
    <row r="513" spans="22:22" x14ac:dyDescent="0.25">
      <c r="V513" s="89"/>
    </row>
    <row r="514" spans="22:22" x14ac:dyDescent="0.25">
      <c r="V514" s="89"/>
    </row>
    <row r="515" spans="22:22" x14ac:dyDescent="0.25">
      <c r="V515" s="89"/>
    </row>
    <row r="516" spans="22:22" x14ac:dyDescent="0.25">
      <c r="V516" s="89"/>
    </row>
    <row r="517" spans="22:22" x14ac:dyDescent="0.25">
      <c r="V517" s="89"/>
    </row>
    <row r="518" spans="22:22" x14ac:dyDescent="0.25">
      <c r="V518" s="89"/>
    </row>
    <row r="519" spans="22:22" x14ac:dyDescent="0.25">
      <c r="V519" s="89"/>
    </row>
    <row r="520" spans="22:22" x14ac:dyDescent="0.25">
      <c r="V520" s="89"/>
    </row>
    <row r="521" spans="22:22" x14ac:dyDescent="0.25">
      <c r="V521" s="89"/>
    </row>
    <row r="522" spans="22:22" x14ac:dyDescent="0.25">
      <c r="V522" s="89"/>
    </row>
    <row r="523" spans="22:22" x14ac:dyDescent="0.25">
      <c r="V523" s="89"/>
    </row>
    <row r="524" spans="22:22" x14ac:dyDescent="0.25">
      <c r="V524" s="89"/>
    </row>
    <row r="525" spans="22:22" x14ac:dyDescent="0.25">
      <c r="V525" s="89"/>
    </row>
    <row r="526" spans="22:22" x14ac:dyDescent="0.25">
      <c r="V526" s="89"/>
    </row>
    <row r="527" spans="22:22" x14ac:dyDescent="0.25">
      <c r="V527" s="89"/>
    </row>
    <row r="528" spans="22:22" x14ac:dyDescent="0.25">
      <c r="V528" s="89"/>
    </row>
    <row r="529" spans="22:22" x14ac:dyDescent="0.25">
      <c r="V529" s="89"/>
    </row>
    <row r="530" spans="22:22" x14ac:dyDescent="0.25">
      <c r="V530" s="89"/>
    </row>
    <row r="531" spans="22:22" x14ac:dyDescent="0.25">
      <c r="V531" s="89"/>
    </row>
    <row r="532" spans="22:22" x14ac:dyDescent="0.25">
      <c r="V532" s="89"/>
    </row>
    <row r="533" spans="22:22" x14ac:dyDescent="0.25">
      <c r="V533" s="89"/>
    </row>
    <row r="534" spans="22:22" x14ac:dyDescent="0.25">
      <c r="V534" s="89"/>
    </row>
    <row r="535" spans="22:22" x14ac:dyDescent="0.25">
      <c r="V535" s="89"/>
    </row>
    <row r="536" spans="22:22" x14ac:dyDescent="0.25">
      <c r="V536" s="89"/>
    </row>
    <row r="537" spans="22:22" x14ac:dyDescent="0.25">
      <c r="V537" s="89"/>
    </row>
    <row r="538" spans="22:22" x14ac:dyDescent="0.25">
      <c r="V538" s="89"/>
    </row>
    <row r="539" spans="22:22" x14ac:dyDescent="0.25">
      <c r="V539" s="89"/>
    </row>
    <row r="540" spans="22:22" x14ac:dyDescent="0.25">
      <c r="V540" s="89"/>
    </row>
    <row r="541" spans="22:22" x14ac:dyDescent="0.25">
      <c r="V541" s="89"/>
    </row>
    <row r="542" spans="22:22" x14ac:dyDescent="0.25">
      <c r="V542" s="89"/>
    </row>
    <row r="543" spans="22:22" x14ac:dyDescent="0.25">
      <c r="V543" s="89"/>
    </row>
    <row r="544" spans="22:22" x14ac:dyDescent="0.25">
      <c r="V544" s="89"/>
    </row>
    <row r="545" spans="22:22" x14ac:dyDescent="0.25">
      <c r="V545" s="89"/>
    </row>
    <row r="546" spans="22:22" x14ac:dyDescent="0.25">
      <c r="V546" s="89"/>
    </row>
    <row r="547" spans="22:22" x14ac:dyDescent="0.25">
      <c r="V547" s="89"/>
    </row>
    <row r="548" spans="22:22" x14ac:dyDescent="0.25">
      <c r="V548" s="89"/>
    </row>
    <row r="549" spans="22:22" x14ac:dyDescent="0.25">
      <c r="V549" s="89"/>
    </row>
    <row r="550" spans="22:22" x14ac:dyDescent="0.25">
      <c r="V550" s="89"/>
    </row>
    <row r="551" spans="22:22" x14ac:dyDescent="0.25">
      <c r="V551" s="89"/>
    </row>
    <row r="552" spans="22:22" x14ac:dyDescent="0.25">
      <c r="V552" s="89"/>
    </row>
    <row r="553" spans="22:22" x14ac:dyDescent="0.25">
      <c r="V553" s="89"/>
    </row>
    <row r="554" spans="22:22" x14ac:dyDescent="0.25">
      <c r="V554" s="89"/>
    </row>
    <row r="555" spans="22:22" x14ac:dyDescent="0.25">
      <c r="V555" s="89"/>
    </row>
    <row r="556" spans="22:22" x14ac:dyDescent="0.25">
      <c r="V556" s="89"/>
    </row>
    <row r="557" spans="22:22" x14ac:dyDescent="0.25">
      <c r="V557" s="89"/>
    </row>
    <row r="558" spans="22:22" x14ac:dyDescent="0.25">
      <c r="V558" s="89"/>
    </row>
    <row r="559" spans="22:22" x14ac:dyDescent="0.25">
      <c r="V559" s="89"/>
    </row>
    <row r="560" spans="22:22" x14ac:dyDescent="0.25">
      <c r="V560" s="89"/>
    </row>
    <row r="561" spans="22:22" x14ac:dyDescent="0.25">
      <c r="V561" s="89"/>
    </row>
    <row r="562" spans="22:22" x14ac:dyDescent="0.25">
      <c r="V562" s="89"/>
    </row>
    <row r="563" spans="22:22" x14ac:dyDescent="0.25">
      <c r="V563" s="89"/>
    </row>
    <row r="564" spans="22:22" x14ac:dyDescent="0.25">
      <c r="V564" s="89"/>
    </row>
    <row r="565" spans="22:22" x14ac:dyDescent="0.25">
      <c r="V565" s="89"/>
    </row>
    <row r="566" spans="22:22" x14ac:dyDescent="0.25">
      <c r="V566" s="89"/>
    </row>
    <row r="567" spans="22:22" x14ac:dyDescent="0.25">
      <c r="V567" s="89"/>
    </row>
    <row r="568" spans="22:22" x14ac:dyDescent="0.25">
      <c r="V568" s="89"/>
    </row>
    <row r="569" spans="22:22" x14ac:dyDescent="0.25">
      <c r="V569" s="89"/>
    </row>
    <row r="570" spans="22:22" x14ac:dyDescent="0.25">
      <c r="V570" s="89"/>
    </row>
    <row r="571" spans="22:22" x14ac:dyDescent="0.25">
      <c r="V571" s="89"/>
    </row>
    <row r="572" spans="22:22" x14ac:dyDescent="0.25">
      <c r="V572" s="89"/>
    </row>
    <row r="573" spans="22:22" x14ac:dyDescent="0.25">
      <c r="V573" s="89"/>
    </row>
    <row r="574" spans="22:22" x14ac:dyDescent="0.25">
      <c r="V574" s="89"/>
    </row>
    <row r="575" spans="22:22" x14ac:dyDescent="0.25">
      <c r="V575" s="89"/>
    </row>
    <row r="576" spans="22:22" x14ac:dyDescent="0.25">
      <c r="V576" s="89"/>
    </row>
    <row r="577" spans="22:22" x14ac:dyDescent="0.25">
      <c r="V577" s="89"/>
    </row>
    <row r="578" spans="22:22" x14ac:dyDescent="0.25">
      <c r="V578" s="89"/>
    </row>
    <row r="579" spans="22:22" x14ac:dyDescent="0.25">
      <c r="V579" s="89"/>
    </row>
    <row r="580" spans="22:22" x14ac:dyDescent="0.25">
      <c r="V580" s="89"/>
    </row>
    <row r="581" spans="22:22" x14ac:dyDescent="0.25">
      <c r="V581" s="89"/>
    </row>
    <row r="582" spans="22:22" x14ac:dyDescent="0.25">
      <c r="V582" s="89"/>
    </row>
    <row r="583" spans="22:22" x14ac:dyDescent="0.25">
      <c r="V583" s="89"/>
    </row>
    <row r="584" spans="22:22" x14ac:dyDescent="0.25">
      <c r="V584" s="89"/>
    </row>
    <row r="585" spans="22:22" x14ac:dyDescent="0.25">
      <c r="V585" s="89"/>
    </row>
    <row r="586" spans="22:22" x14ac:dyDescent="0.25">
      <c r="V586" s="89"/>
    </row>
    <row r="587" spans="22:22" x14ac:dyDescent="0.25">
      <c r="V587" s="89"/>
    </row>
    <row r="588" spans="22:22" x14ac:dyDescent="0.25">
      <c r="V588" s="89"/>
    </row>
    <row r="589" spans="22:22" x14ac:dyDescent="0.25">
      <c r="V589" s="89"/>
    </row>
    <row r="590" spans="22:22" x14ac:dyDescent="0.25">
      <c r="V590" s="89"/>
    </row>
    <row r="591" spans="22:22" x14ac:dyDescent="0.25">
      <c r="V591" s="89"/>
    </row>
    <row r="592" spans="22:22" x14ac:dyDescent="0.25">
      <c r="V592" s="89"/>
    </row>
    <row r="593" spans="22:22" x14ac:dyDescent="0.25">
      <c r="V593" s="89"/>
    </row>
    <row r="594" spans="22:22" x14ac:dyDescent="0.25">
      <c r="V594" s="89"/>
    </row>
    <row r="595" spans="22:22" x14ac:dyDescent="0.25">
      <c r="V595" s="89"/>
    </row>
    <row r="596" spans="22:22" x14ac:dyDescent="0.25">
      <c r="V596" s="89"/>
    </row>
    <row r="597" spans="22:22" x14ac:dyDescent="0.25">
      <c r="V597" s="89"/>
    </row>
    <row r="598" spans="22:22" x14ac:dyDescent="0.25">
      <c r="V598" s="89"/>
    </row>
    <row r="599" spans="22:22" x14ac:dyDescent="0.25">
      <c r="V599" s="89"/>
    </row>
    <row r="600" spans="22:22" x14ac:dyDescent="0.25">
      <c r="V600" s="89"/>
    </row>
    <row r="601" spans="22:22" x14ac:dyDescent="0.25">
      <c r="V601" s="89"/>
    </row>
    <row r="602" spans="22:22" x14ac:dyDescent="0.25">
      <c r="V602" s="89"/>
    </row>
    <row r="603" spans="22:22" x14ac:dyDescent="0.25">
      <c r="V603" s="89"/>
    </row>
    <row r="604" spans="22:22" x14ac:dyDescent="0.25">
      <c r="V604" s="89"/>
    </row>
    <row r="605" spans="22:22" x14ac:dyDescent="0.25">
      <c r="V605" s="89"/>
    </row>
    <row r="606" spans="22:22" x14ac:dyDescent="0.25">
      <c r="V606" s="89"/>
    </row>
    <row r="607" spans="22:22" x14ac:dyDescent="0.25">
      <c r="V607" s="89"/>
    </row>
    <row r="608" spans="22:22" x14ac:dyDescent="0.25">
      <c r="V608" s="89"/>
    </row>
    <row r="609" spans="22:22" x14ac:dyDescent="0.25">
      <c r="V609" s="89"/>
    </row>
    <row r="610" spans="22:22" x14ac:dyDescent="0.25">
      <c r="V610" s="89"/>
    </row>
    <row r="611" spans="22:22" x14ac:dyDescent="0.25">
      <c r="V611" s="89"/>
    </row>
    <row r="612" spans="22:22" x14ac:dyDescent="0.25">
      <c r="V612" s="89"/>
    </row>
    <row r="613" spans="22:22" x14ac:dyDescent="0.25">
      <c r="V613" s="89"/>
    </row>
    <row r="614" spans="22:22" x14ac:dyDescent="0.25">
      <c r="V614" s="89"/>
    </row>
    <row r="615" spans="22:22" x14ac:dyDescent="0.25">
      <c r="V615" s="89"/>
    </row>
    <row r="616" spans="22:22" x14ac:dyDescent="0.25">
      <c r="V616" s="89"/>
    </row>
    <row r="617" spans="22:22" x14ac:dyDescent="0.25">
      <c r="V617" s="89"/>
    </row>
    <row r="618" spans="22:22" x14ac:dyDescent="0.25">
      <c r="V618" s="89"/>
    </row>
    <row r="619" spans="22:22" x14ac:dyDescent="0.25">
      <c r="V619" s="89"/>
    </row>
    <row r="620" spans="22:22" x14ac:dyDescent="0.25">
      <c r="V620" s="89"/>
    </row>
    <row r="621" spans="22:22" x14ac:dyDescent="0.25">
      <c r="V621" s="89"/>
    </row>
    <row r="622" spans="22:22" x14ac:dyDescent="0.25">
      <c r="V622" s="89"/>
    </row>
    <row r="623" spans="22:22" x14ac:dyDescent="0.25">
      <c r="V623" s="89"/>
    </row>
    <row r="624" spans="22:22" x14ac:dyDescent="0.25">
      <c r="V624" s="89"/>
    </row>
    <row r="625" spans="22:22" x14ac:dyDescent="0.25">
      <c r="V625" s="89"/>
    </row>
    <row r="626" spans="22:22" x14ac:dyDescent="0.25">
      <c r="V626" s="89"/>
    </row>
    <row r="627" spans="22:22" x14ac:dyDescent="0.25">
      <c r="V627" s="89"/>
    </row>
    <row r="628" spans="22:22" x14ac:dyDescent="0.25">
      <c r="V628" s="89"/>
    </row>
    <row r="629" spans="22:22" x14ac:dyDescent="0.25">
      <c r="V629" s="89"/>
    </row>
    <row r="630" spans="22:22" x14ac:dyDescent="0.25">
      <c r="V630" s="89"/>
    </row>
    <row r="631" spans="22:22" x14ac:dyDescent="0.25">
      <c r="V631" s="89"/>
    </row>
    <row r="632" spans="22:22" x14ac:dyDescent="0.25">
      <c r="V632" s="89"/>
    </row>
    <row r="633" spans="22:22" x14ac:dyDescent="0.25">
      <c r="V633" s="89"/>
    </row>
    <row r="634" spans="22:22" x14ac:dyDescent="0.25">
      <c r="V634" s="89"/>
    </row>
    <row r="635" spans="22:22" x14ac:dyDescent="0.25">
      <c r="V635" s="89"/>
    </row>
    <row r="636" spans="22:22" x14ac:dyDescent="0.25">
      <c r="V636" s="89"/>
    </row>
    <row r="637" spans="22:22" x14ac:dyDescent="0.25">
      <c r="V637" s="89"/>
    </row>
    <row r="638" spans="22:22" x14ac:dyDescent="0.25">
      <c r="V638" s="89"/>
    </row>
    <row r="639" spans="22:22" x14ac:dyDescent="0.25">
      <c r="V639" s="89"/>
    </row>
    <row r="640" spans="22:22" x14ac:dyDescent="0.25">
      <c r="V640" s="89"/>
    </row>
    <row r="641" spans="22:22" x14ac:dyDescent="0.25">
      <c r="V641" s="89"/>
    </row>
    <row r="642" spans="22:22" x14ac:dyDescent="0.25">
      <c r="V642" s="89"/>
    </row>
    <row r="643" spans="22:22" x14ac:dyDescent="0.25">
      <c r="V643" s="89"/>
    </row>
    <row r="644" spans="22:22" x14ac:dyDescent="0.25">
      <c r="V644" s="89"/>
    </row>
    <row r="645" spans="22:22" x14ac:dyDescent="0.25">
      <c r="V645" s="89"/>
    </row>
    <row r="646" spans="22:22" x14ac:dyDescent="0.25">
      <c r="V646" s="89"/>
    </row>
    <row r="647" spans="22:22" x14ac:dyDescent="0.25">
      <c r="V647" s="89"/>
    </row>
    <row r="648" spans="22:22" x14ac:dyDescent="0.25">
      <c r="V648" s="89"/>
    </row>
    <row r="649" spans="22:22" x14ac:dyDescent="0.25">
      <c r="V649" s="89"/>
    </row>
    <row r="650" spans="22:22" x14ac:dyDescent="0.25">
      <c r="V650" s="89"/>
    </row>
    <row r="651" spans="22:22" x14ac:dyDescent="0.25">
      <c r="V651" s="89"/>
    </row>
    <row r="652" spans="22:22" x14ac:dyDescent="0.25">
      <c r="V652" s="89"/>
    </row>
    <row r="653" spans="22:22" x14ac:dyDescent="0.25">
      <c r="V653" s="89"/>
    </row>
    <row r="654" spans="22:22" x14ac:dyDescent="0.25">
      <c r="V654" s="89"/>
    </row>
    <row r="655" spans="22:22" x14ac:dyDescent="0.25">
      <c r="V655" s="89"/>
    </row>
    <row r="656" spans="22:22" x14ac:dyDescent="0.25">
      <c r="V656" s="89"/>
    </row>
    <row r="657" spans="22:22" x14ac:dyDescent="0.25">
      <c r="V657" s="89"/>
    </row>
    <row r="658" spans="22:22" x14ac:dyDescent="0.25">
      <c r="V658" s="89"/>
    </row>
    <row r="659" spans="22:22" x14ac:dyDescent="0.25">
      <c r="V659" s="89"/>
    </row>
    <row r="660" spans="22:22" x14ac:dyDescent="0.25">
      <c r="V660" s="89"/>
    </row>
    <row r="661" spans="22:22" x14ac:dyDescent="0.25">
      <c r="V661" s="89"/>
    </row>
    <row r="662" spans="22:22" x14ac:dyDescent="0.25">
      <c r="V662" s="89"/>
    </row>
    <row r="663" spans="22:22" x14ac:dyDescent="0.25">
      <c r="V663" s="89"/>
    </row>
    <row r="664" spans="22:22" x14ac:dyDescent="0.25">
      <c r="V664" s="89"/>
    </row>
    <row r="665" spans="22:22" x14ac:dyDescent="0.25">
      <c r="V665" s="89"/>
    </row>
    <row r="666" spans="22:22" x14ac:dyDescent="0.25">
      <c r="V666" s="89"/>
    </row>
    <row r="667" spans="22:22" x14ac:dyDescent="0.25">
      <c r="V667" s="89"/>
    </row>
    <row r="668" spans="22:22" x14ac:dyDescent="0.25">
      <c r="V668" s="89"/>
    </row>
    <row r="669" spans="22:22" x14ac:dyDescent="0.25">
      <c r="V669" s="89"/>
    </row>
    <row r="670" spans="22:22" x14ac:dyDescent="0.25">
      <c r="V670" s="89"/>
    </row>
    <row r="671" spans="22:22" x14ac:dyDescent="0.25">
      <c r="V671" s="89"/>
    </row>
    <row r="672" spans="22:22" x14ac:dyDescent="0.25">
      <c r="V672" s="89"/>
    </row>
    <row r="673" spans="22:22" x14ac:dyDescent="0.25">
      <c r="V673" s="89"/>
    </row>
    <row r="674" spans="22:22" x14ac:dyDescent="0.25">
      <c r="V674" s="89"/>
    </row>
    <row r="675" spans="22:22" x14ac:dyDescent="0.25">
      <c r="V675" s="89"/>
    </row>
    <row r="676" spans="22:22" x14ac:dyDescent="0.25">
      <c r="V676" s="89"/>
    </row>
    <row r="677" spans="22:22" x14ac:dyDescent="0.25">
      <c r="V677" s="89"/>
    </row>
    <row r="678" spans="22:22" x14ac:dyDescent="0.25">
      <c r="V678" s="89"/>
    </row>
    <row r="679" spans="22:22" x14ac:dyDescent="0.25">
      <c r="V679" s="89"/>
    </row>
    <row r="680" spans="22:22" x14ac:dyDescent="0.25">
      <c r="V680" s="89"/>
    </row>
    <row r="681" spans="22:22" x14ac:dyDescent="0.25">
      <c r="V681" s="89"/>
    </row>
    <row r="682" spans="22:22" x14ac:dyDescent="0.25">
      <c r="V682" s="89"/>
    </row>
    <row r="683" spans="22:22" x14ac:dyDescent="0.25">
      <c r="V683" s="89"/>
    </row>
    <row r="684" spans="22:22" x14ac:dyDescent="0.25">
      <c r="V684" s="89"/>
    </row>
    <row r="685" spans="22:22" x14ac:dyDescent="0.25">
      <c r="V685" s="89"/>
    </row>
    <row r="686" spans="22:22" x14ac:dyDescent="0.25">
      <c r="V686" s="89"/>
    </row>
    <row r="687" spans="22:22" x14ac:dyDescent="0.25">
      <c r="V687" s="89"/>
    </row>
    <row r="688" spans="22:22" x14ac:dyDescent="0.25">
      <c r="V688" s="89"/>
    </row>
    <row r="689" spans="22:22" x14ac:dyDescent="0.25">
      <c r="V689" s="89"/>
    </row>
    <row r="690" spans="22:22" x14ac:dyDescent="0.25">
      <c r="V690" s="89"/>
    </row>
    <row r="691" spans="22:22" x14ac:dyDescent="0.25">
      <c r="V691" s="89"/>
    </row>
    <row r="692" spans="22:22" x14ac:dyDescent="0.25">
      <c r="V692" s="89"/>
    </row>
    <row r="693" spans="22:22" x14ac:dyDescent="0.25">
      <c r="V693" s="89"/>
    </row>
    <row r="694" spans="22:22" x14ac:dyDescent="0.25">
      <c r="V694" s="89"/>
    </row>
    <row r="695" spans="22:22" x14ac:dyDescent="0.25">
      <c r="V695" s="89"/>
    </row>
    <row r="696" spans="22:22" x14ac:dyDescent="0.25">
      <c r="V696" s="89"/>
    </row>
    <row r="697" spans="22:22" x14ac:dyDescent="0.25">
      <c r="V697" s="89"/>
    </row>
    <row r="698" spans="22:22" x14ac:dyDescent="0.25">
      <c r="V698" s="89"/>
    </row>
    <row r="699" spans="22:22" x14ac:dyDescent="0.25">
      <c r="V699" s="89"/>
    </row>
    <row r="700" spans="22:22" x14ac:dyDescent="0.25">
      <c r="V700" s="89"/>
    </row>
    <row r="701" spans="22:22" x14ac:dyDescent="0.25">
      <c r="V701" s="89"/>
    </row>
    <row r="702" spans="22:22" x14ac:dyDescent="0.25">
      <c r="V702" s="89"/>
    </row>
    <row r="703" spans="22:22" x14ac:dyDescent="0.25">
      <c r="V703" s="89"/>
    </row>
    <row r="704" spans="22:22" x14ac:dyDescent="0.25">
      <c r="V704" s="89"/>
    </row>
    <row r="705" spans="22:22" x14ac:dyDescent="0.25">
      <c r="V705" s="89"/>
    </row>
    <row r="706" spans="22:22" x14ac:dyDescent="0.25">
      <c r="V706" s="89"/>
    </row>
    <row r="707" spans="22:22" x14ac:dyDescent="0.25">
      <c r="V707" s="89"/>
    </row>
    <row r="708" spans="22:22" x14ac:dyDescent="0.25">
      <c r="V708" s="89"/>
    </row>
    <row r="709" spans="22:22" x14ac:dyDescent="0.25">
      <c r="V709" s="89"/>
    </row>
    <row r="710" spans="22:22" x14ac:dyDescent="0.25">
      <c r="V710" s="89"/>
    </row>
    <row r="711" spans="22:22" x14ac:dyDescent="0.25">
      <c r="V711" s="89"/>
    </row>
    <row r="712" spans="22:22" x14ac:dyDescent="0.25">
      <c r="V712" s="89"/>
    </row>
    <row r="713" spans="22:22" x14ac:dyDescent="0.25">
      <c r="V713" s="89"/>
    </row>
    <row r="714" spans="22:22" x14ac:dyDescent="0.25">
      <c r="V714" s="89"/>
    </row>
    <row r="715" spans="22:22" x14ac:dyDescent="0.25">
      <c r="V715" s="89"/>
    </row>
    <row r="716" spans="22:22" x14ac:dyDescent="0.25">
      <c r="V716" s="89"/>
    </row>
    <row r="717" spans="22:22" x14ac:dyDescent="0.25">
      <c r="V717" s="89"/>
    </row>
    <row r="718" spans="22:22" x14ac:dyDescent="0.25">
      <c r="V718" s="89"/>
    </row>
    <row r="719" spans="22:22" x14ac:dyDescent="0.25">
      <c r="V719" s="89"/>
    </row>
    <row r="720" spans="22:22" x14ac:dyDescent="0.25">
      <c r="V720" s="89"/>
    </row>
    <row r="721" spans="22:22" x14ac:dyDescent="0.25">
      <c r="V721" s="89"/>
    </row>
    <row r="722" spans="22:22" x14ac:dyDescent="0.25">
      <c r="V722" s="89"/>
    </row>
    <row r="723" spans="22:22" x14ac:dyDescent="0.25">
      <c r="V723" s="89"/>
    </row>
    <row r="724" spans="22:22" x14ac:dyDescent="0.25">
      <c r="V724" s="89"/>
    </row>
    <row r="725" spans="22:22" x14ac:dyDescent="0.25">
      <c r="V725" s="89"/>
    </row>
    <row r="726" spans="22:22" x14ac:dyDescent="0.25">
      <c r="V726" s="89"/>
    </row>
    <row r="727" spans="22:22" x14ac:dyDescent="0.25">
      <c r="V727" s="89"/>
    </row>
    <row r="728" spans="22:22" x14ac:dyDescent="0.25">
      <c r="V728" s="89"/>
    </row>
    <row r="729" spans="22:22" x14ac:dyDescent="0.25">
      <c r="V729" s="89"/>
    </row>
    <row r="730" spans="22:22" x14ac:dyDescent="0.25">
      <c r="V730" s="89"/>
    </row>
    <row r="731" spans="22:22" x14ac:dyDescent="0.25">
      <c r="V731" s="89"/>
    </row>
    <row r="732" spans="22:22" x14ac:dyDescent="0.25">
      <c r="V732" s="89"/>
    </row>
    <row r="733" spans="22:22" x14ac:dyDescent="0.25">
      <c r="V733" s="89"/>
    </row>
    <row r="734" spans="22:22" x14ac:dyDescent="0.25">
      <c r="V734" s="89"/>
    </row>
    <row r="735" spans="22:22" x14ac:dyDescent="0.25">
      <c r="V735" s="89"/>
    </row>
    <row r="736" spans="22:22" x14ac:dyDescent="0.25">
      <c r="V736" s="89"/>
    </row>
    <row r="737" spans="22:22" x14ac:dyDescent="0.25">
      <c r="V737" s="89"/>
    </row>
    <row r="738" spans="22:22" x14ac:dyDescent="0.25">
      <c r="V738" s="89"/>
    </row>
    <row r="739" spans="22:22" x14ac:dyDescent="0.25">
      <c r="V739" s="89"/>
    </row>
    <row r="740" spans="22:22" x14ac:dyDescent="0.25">
      <c r="V740" s="89"/>
    </row>
    <row r="741" spans="22:22" x14ac:dyDescent="0.25">
      <c r="V741" s="89"/>
    </row>
    <row r="742" spans="22:22" x14ac:dyDescent="0.25">
      <c r="V742" s="89"/>
    </row>
    <row r="743" spans="22:22" x14ac:dyDescent="0.25">
      <c r="V743" s="89"/>
    </row>
    <row r="744" spans="22:22" x14ac:dyDescent="0.25">
      <c r="V744" s="89"/>
    </row>
    <row r="745" spans="22:22" x14ac:dyDescent="0.25">
      <c r="V745" s="89"/>
    </row>
    <row r="746" spans="22:22" x14ac:dyDescent="0.25">
      <c r="V746" s="89"/>
    </row>
    <row r="747" spans="22:22" x14ac:dyDescent="0.25">
      <c r="V747" s="89"/>
    </row>
    <row r="748" spans="22:22" x14ac:dyDescent="0.25">
      <c r="V748" s="89"/>
    </row>
    <row r="749" spans="22:22" x14ac:dyDescent="0.25">
      <c r="V749" s="89"/>
    </row>
    <row r="750" spans="22:22" x14ac:dyDescent="0.25">
      <c r="V750" s="89"/>
    </row>
    <row r="751" spans="22:22" x14ac:dyDescent="0.25">
      <c r="V751" s="89"/>
    </row>
    <row r="752" spans="22:22" x14ac:dyDescent="0.25">
      <c r="V752" s="89"/>
    </row>
    <row r="753" spans="22:22" x14ac:dyDescent="0.25">
      <c r="V753" s="89"/>
    </row>
    <row r="754" spans="22:22" x14ac:dyDescent="0.25">
      <c r="V754" s="89"/>
    </row>
    <row r="755" spans="22:22" x14ac:dyDescent="0.25">
      <c r="V755" s="89"/>
    </row>
    <row r="756" spans="22:22" x14ac:dyDescent="0.25">
      <c r="V756" s="89"/>
    </row>
    <row r="757" spans="22:22" x14ac:dyDescent="0.25">
      <c r="V757" s="89"/>
    </row>
    <row r="758" spans="22:22" x14ac:dyDescent="0.25">
      <c r="V758" s="89"/>
    </row>
    <row r="759" spans="22:22" x14ac:dyDescent="0.25">
      <c r="V759" s="89"/>
    </row>
    <row r="760" spans="22:22" x14ac:dyDescent="0.25">
      <c r="V760" s="89"/>
    </row>
    <row r="761" spans="22:22" x14ac:dyDescent="0.25">
      <c r="V761" s="89"/>
    </row>
    <row r="762" spans="22:22" x14ac:dyDescent="0.25">
      <c r="V762" s="89"/>
    </row>
    <row r="763" spans="22:22" x14ac:dyDescent="0.25">
      <c r="V763" s="89"/>
    </row>
    <row r="764" spans="22:22" x14ac:dyDescent="0.25">
      <c r="V764" s="89"/>
    </row>
    <row r="765" spans="22:22" x14ac:dyDescent="0.25">
      <c r="V765" s="89"/>
    </row>
    <row r="766" spans="22:22" x14ac:dyDescent="0.25">
      <c r="V766" s="89"/>
    </row>
    <row r="767" spans="22:22" x14ac:dyDescent="0.25">
      <c r="V767" s="89"/>
    </row>
    <row r="768" spans="22:22" x14ac:dyDescent="0.25">
      <c r="V768" s="89"/>
    </row>
    <row r="769" spans="22:22" x14ac:dyDescent="0.25">
      <c r="V769" s="89"/>
    </row>
    <row r="770" spans="22:22" x14ac:dyDescent="0.25">
      <c r="V770" s="89"/>
    </row>
    <row r="771" spans="22:22" x14ac:dyDescent="0.25">
      <c r="V771" s="89"/>
    </row>
    <row r="772" spans="22:22" x14ac:dyDescent="0.25">
      <c r="V772" s="89"/>
    </row>
    <row r="773" spans="22:22" x14ac:dyDescent="0.25">
      <c r="V773" s="89"/>
    </row>
    <row r="774" spans="22:22" x14ac:dyDescent="0.25">
      <c r="V774" s="89"/>
    </row>
    <row r="775" spans="22:22" x14ac:dyDescent="0.25">
      <c r="V775" s="89"/>
    </row>
    <row r="776" spans="22:22" x14ac:dyDescent="0.25">
      <c r="V776" s="89"/>
    </row>
    <row r="777" spans="22:22" x14ac:dyDescent="0.25">
      <c r="V777" s="89"/>
    </row>
    <row r="778" spans="22:22" x14ac:dyDescent="0.25">
      <c r="V778" s="89"/>
    </row>
    <row r="779" spans="22:22" x14ac:dyDescent="0.25">
      <c r="V779" s="89"/>
    </row>
    <row r="780" spans="22:22" x14ac:dyDescent="0.25">
      <c r="V780" s="89"/>
    </row>
    <row r="781" spans="22:22" x14ac:dyDescent="0.25">
      <c r="V781" s="89"/>
    </row>
    <row r="782" spans="22:22" x14ac:dyDescent="0.25">
      <c r="V782" s="89"/>
    </row>
    <row r="783" spans="22:22" x14ac:dyDescent="0.25">
      <c r="V783" s="89"/>
    </row>
    <row r="784" spans="22:22" x14ac:dyDescent="0.25">
      <c r="V784" s="89"/>
    </row>
    <row r="785" spans="22:22" x14ac:dyDescent="0.25">
      <c r="V785" s="89"/>
    </row>
    <row r="786" spans="22:22" x14ac:dyDescent="0.25">
      <c r="V786" s="89"/>
    </row>
    <row r="787" spans="22:22" x14ac:dyDescent="0.25">
      <c r="V787" s="89"/>
    </row>
    <row r="788" spans="22:22" x14ac:dyDescent="0.25">
      <c r="V788" s="89"/>
    </row>
    <row r="789" spans="22:22" x14ac:dyDescent="0.25">
      <c r="V789" s="89"/>
    </row>
    <row r="790" spans="22:22" x14ac:dyDescent="0.25">
      <c r="V790" s="89"/>
    </row>
    <row r="791" spans="22:22" x14ac:dyDescent="0.25">
      <c r="V791" s="89"/>
    </row>
    <row r="792" spans="22:22" x14ac:dyDescent="0.25">
      <c r="V792" s="89"/>
    </row>
    <row r="793" spans="22:22" x14ac:dyDescent="0.25">
      <c r="V793" s="89"/>
    </row>
    <row r="794" spans="22:22" x14ac:dyDescent="0.25">
      <c r="V794" s="89"/>
    </row>
    <row r="795" spans="22:22" x14ac:dyDescent="0.25">
      <c r="V795" s="89"/>
    </row>
    <row r="796" spans="22:22" x14ac:dyDescent="0.25">
      <c r="V796" s="89"/>
    </row>
    <row r="797" spans="22:22" x14ac:dyDescent="0.25">
      <c r="V797" s="89"/>
    </row>
    <row r="798" spans="22:22" x14ac:dyDescent="0.25">
      <c r="V798" s="89"/>
    </row>
    <row r="799" spans="22:22" x14ac:dyDescent="0.25">
      <c r="V799" s="89"/>
    </row>
    <row r="800" spans="22:22" x14ac:dyDescent="0.25">
      <c r="V800" s="89"/>
    </row>
    <row r="801" spans="22:22" x14ac:dyDescent="0.25">
      <c r="V801" s="89"/>
    </row>
    <row r="802" spans="22:22" x14ac:dyDescent="0.25">
      <c r="V802" s="89"/>
    </row>
    <row r="803" spans="22:22" x14ac:dyDescent="0.25">
      <c r="V803" s="89"/>
    </row>
    <row r="804" spans="22:22" x14ac:dyDescent="0.25">
      <c r="V804" s="89"/>
    </row>
    <row r="805" spans="22:22" x14ac:dyDescent="0.25">
      <c r="V805" s="89"/>
    </row>
    <row r="806" spans="22:22" x14ac:dyDescent="0.25">
      <c r="V806" s="89"/>
    </row>
    <row r="807" spans="22:22" x14ac:dyDescent="0.25">
      <c r="V807" s="89"/>
    </row>
    <row r="808" spans="22:22" x14ac:dyDescent="0.25">
      <c r="V808" s="89"/>
    </row>
    <row r="809" spans="22:22" x14ac:dyDescent="0.25">
      <c r="V809" s="89"/>
    </row>
    <row r="810" spans="22:22" x14ac:dyDescent="0.25">
      <c r="V810" s="89"/>
    </row>
    <row r="811" spans="22:22" x14ac:dyDescent="0.25">
      <c r="V811" s="89"/>
    </row>
    <row r="812" spans="22:22" x14ac:dyDescent="0.25">
      <c r="V812" s="89"/>
    </row>
    <row r="813" spans="22:22" x14ac:dyDescent="0.25">
      <c r="V813" s="89"/>
    </row>
    <row r="814" spans="22:22" x14ac:dyDescent="0.25">
      <c r="V814" s="89"/>
    </row>
    <row r="815" spans="22:22" x14ac:dyDescent="0.25">
      <c r="V815" s="89"/>
    </row>
    <row r="816" spans="22:22" x14ac:dyDescent="0.25">
      <c r="V816" s="89"/>
    </row>
    <row r="817" spans="22:22" x14ac:dyDescent="0.25">
      <c r="V817" s="89"/>
    </row>
    <row r="818" spans="22:22" x14ac:dyDescent="0.25">
      <c r="V818" s="89"/>
    </row>
    <row r="819" spans="22:22" x14ac:dyDescent="0.25">
      <c r="V819" s="89"/>
    </row>
    <row r="820" spans="22:22" x14ac:dyDescent="0.25">
      <c r="V820" s="89"/>
    </row>
    <row r="821" spans="22:22" x14ac:dyDescent="0.25">
      <c r="V821" s="89"/>
    </row>
    <row r="822" spans="22:22" x14ac:dyDescent="0.25">
      <c r="V822" s="89"/>
    </row>
    <row r="823" spans="22:22" x14ac:dyDescent="0.25">
      <c r="V823" s="89"/>
    </row>
    <row r="824" spans="22:22" x14ac:dyDescent="0.25">
      <c r="V824" s="89"/>
    </row>
    <row r="825" spans="22:22" x14ac:dyDescent="0.25">
      <c r="V825" s="89"/>
    </row>
    <row r="826" spans="22:22" x14ac:dyDescent="0.25">
      <c r="V826" s="89"/>
    </row>
    <row r="827" spans="22:22" x14ac:dyDescent="0.25">
      <c r="V827" s="89"/>
    </row>
    <row r="828" spans="22:22" x14ac:dyDescent="0.25">
      <c r="V828" s="89"/>
    </row>
    <row r="829" spans="22:22" x14ac:dyDescent="0.25">
      <c r="V829" s="89"/>
    </row>
    <row r="830" spans="22:22" x14ac:dyDescent="0.25">
      <c r="V830" s="89"/>
    </row>
    <row r="831" spans="22:22" x14ac:dyDescent="0.25">
      <c r="V831" s="89"/>
    </row>
    <row r="832" spans="22:22" x14ac:dyDescent="0.25">
      <c r="V832" s="89"/>
    </row>
    <row r="833" spans="22:22" x14ac:dyDescent="0.25">
      <c r="V833" s="89"/>
    </row>
    <row r="834" spans="22:22" x14ac:dyDescent="0.25">
      <c r="V834" s="89"/>
    </row>
    <row r="835" spans="22:22" x14ac:dyDescent="0.25">
      <c r="V835" s="89"/>
    </row>
    <row r="836" spans="22:22" x14ac:dyDescent="0.25">
      <c r="V836" s="89"/>
    </row>
    <row r="837" spans="22:22" x14ac:dyDescent="0.25">
      <c r="V837" s="89"/>
    </row>
    <row r="838" spans="22:22" x14ac:dyDescent="0.25">
      <c r="V838" s="89"/>
    </row>
    <row r="839" spans="22:22" x14ac:dyDescent="0.25">
      <c r="V839" s="89"/>
    </row>
    <row r="840" spans="22:22" x14ac:dyDescent="0.25">
      <c r="V840" s="89"/>
    </row>
    <row r="841" spans="22:22" x14ac:dyDescent="0.25">
      <c r="V841" s="89"/>
    </row>
    <row r="842" spans="22:22" x14ac:dyDescent="0.25">
      <c r="V842" s="89"/>
    </row>
    <row r="843" spans="22:22" x14ac:dyDescent="0.25">
      <c r="V843" s="89"/>
    </row>
    <row r="844" spans="22:22" x14ac:dyDescent="0.25">
      <c r="V844" s="89"/>
    </row>
    <row r="845" spans="22:22" x14ac:dyDescent="0.25">
      <c r="V845" s="89"/>
    </row>
    <row r="846" spans="22:22" x14ac:dyDescent="0.25">
      <c r="V846" s="89"/>
    </row>
    <row r="847" spans="22:22" x14ac:dyDescent="0.25">
      <c r="V847" s="89"/>
    </row>
    <row r="848" spans="22:22" x14ac:dyDescent="0.25">
      <c r="V848" s="89"/>
    </row>
    <row r="849" spans="22:22" x14ac:dyDescent="0.25">
      <c r="V849" s="89"/>
    </row>
    <row r="850" spans="22:22" x14ac:dyDescent="0.25">
      <c r="V850" s="89"/>
    </row>
    <row r="851" spans="22:22" x14ac:dyDescent="0.25">
      <c r="V851" s="89"/>
    </row>
    <row r="852" spans="22:22" x14ac:dyDescent="0.25">
      <c r="V852" s="89"/>
    </row>
    <row r="853" spans="22:22" x14ac:dyDescent="0.25">
      <c r="V853" s="89"/>
    </row>
    <row r="854" spans="22:22" x14ac:dyDescent="0.25">
      <c r="V854" s="89"/>
    </row>
    <row r="855" spans="22:22" x14ac:dyDescent="0.25">
      <c r="V855" s="89"/>
    </row>
    <row r="856" spans="22:22" x14ac:dyDescent="0.25">
      <c r="V856" s="89"/>
    </row>
    <row r="857" spans="22:22" x14ac:dyDescent="0.25">
      <c r="V857" s="89"/>
    </row>
    <row r="858" spans="22:22" x14ac:dyDescent="0.25">
      <c r="V858" s="89"/>
    </row>
    <row r="859" spans="22:22" x14ac:dyDescent="0.25">
      <c r="V859" s="89"/>
    </row>
    <row r="860" spans="22:22" x14ac:dyDescent="0.25">
      <c r="V860" s="89"/>
    </row>
    <row r="861" spans="22:22" x14ac:dyDescent="0.25">
      <c r="V861" s="89"/>
    </row>
    <row r="862" spans="22:22" x14ac:dyDescent="0.25">
      <c r="V862" s="89"/>
    </row>
    <row r="863" spans="22:22" x14ac:dyDescent="0.25">
      <c r="V863" s="89"/>
    </row>
    <row r="864" spans="22:22" x14ac:dyDescent="0.25">
      <c r="V864" s="89"/>
    </row>
    <row r="865" spans="22:22" x14ac:dyDescent="0.25">
      <c r="V865" s="89"/>
    </row>
    <row r="866" spans="22:22" x14ac:dyDescent="0.25">
      <c r="V866" s="89"/>
    </row>
    <row r="867" spans="22:22" x14ac:dyDescent="0.25">
      <c r="V867" s="89"/>
    </row>
    <row r="868" spans="22:22" x14ac:dyDescent="0.25">
      <c r="V868" s="89"/>
    </row>
    <row r="869" spans="22:22" x14ac:dyDescent="0.25">
      <c r="V869" s="89"/>
    </row>
    <row r="870" spans="22:22" x14ac:dyDescent="0.25">
      <c r="V870" s="89"/>
    </row>
    <row r="871" spans="22:22" x14ac:dyDescent="0.25">
      <c r="V871" s="89"/>
    </row>
    <row r="872" spans="22:22" x14ac:dyDescent="0.25">
      <c r="V872" s="89"/>
    </row>
    <row r="873" spans="22:22" x14ac:dyDescent="0.25">
      <c r="V873" s="89"/>
    </row>
    <row r="874" spans="22:22" x14ac:dyDescent="0.25">
      <c r="V874" s="89"/>
    </row>
    <row r="875" spans="22:22" x14ac:dyDescent="0.25">
      <c r="V875" s="89"/>
    </row>
    <row r="876" spans="22:22" x14ac:dyDescent="0.25">
      <c r="V876" s="89"/>
    </row>
    <row r="877" spans="22:22" x14ac:dyDescent="0.25">
      <c r="V877" s="89"/>
    </row>
    <row r="878" spans="22:22" x14ac:dyDescent="0.25">
      <c r="V878" s="89"/>
    </row>
    <row r="879" spans="22:22" x14ac:dyDescent="0.25">
      <c r="V879" s="89"/>
    </row>
    <row r="880" spans="22:22" x14ac:dyDescent="0.25">
      <c r="V880" s="89"/>
    </row>
    <row r="881" spans="22:22" x14ac:dyDescent="0.25">
      <c r="V881" s="89"/>
    </row>
    <row r="882" spans="22:22" x14ac:dyDescent="0.25">
      <c r="V882" s="89"/>
    </row>
    <row r="883" spans="22:22" x14ac:dyDescent="0.25">
      <c r="V883" s="89"/>
    </row>
    <row r="884" spans="22:22" x14ac:dyDescent="0.25">
      <c r="V884" s="89"/>
    </row>
    <row r="885" spans="22:22" x14ac:dyDescent="0.25">
      <c r="V885" s="89"/>
    </row>
    <row r="886" spans="22:22" x14ac:dyDescent="0.25">
      <c r="V886" s="89"/>
    </row>
    <row r="887" spans="22:22" x14ac:dyDescent="0.25">
      <c r="V887" s="89"/>
    </row>
    <row r="888" spans="22:22" x14ac:dyDescent="0.25">
      <c r="V888" s="89"/>
    </row>
    <row r="889" spans="22:22" x14ac:dyDescent="0.25">
      <c r="V889" s="89"/>
    </row>
    <row r="890" spans="22:22" x14ac:dyDescent="0.25">
      <c r="V890" s="89"/>
    </row>
    <row r="891" spans="22:22" x14ac:dyDescent="0.25">
      <c r="V891" s="89"/>
    </row>
    <row r="892" spans="22:22" x14ac:dyDescent="0.25">
      <c r="V892" s="89"/>
    </row>
    <row r="893" spans="22:22" x14ac:dyDescent="0.25">
      <c r="V893" s="89"/>
    </row>
    <row r="894" spans="22:22" x14ac:dyDescent="0.25">
      <c r="V894" s="89"/>
    </row>
    <row r="895" spans="22:22" x14ac:dyDescent="0.25">
      <c r="V895" s="89"/>
    </row>
    <row r="896" spans="22:22" x14ac:dyDescent="0.25">
      <c r="V896" s="89"/>
    </row>
    <row r="897" spans="22:22" x14ac:dyDescent="0.25">
      <c r="V897" s="89"/>
    </row>
    <row r="898" spans="22:22" x14ac:dyDescent="0.25">
      <c r="V898" s="89"/>
    </row>
    <row r="899" spans="22:22" x14ac:dyDescent="0.25">
      <c r="V899" s="89"/>
    </row>
    <row r="900" spans="22:22" x14ac:dyDescent="0.25">
      <c r="V900" s="89"/>
    </row>
    <row r="901" spans="22:22" x14ac:dyDescent="0.25">
      <c r="V901" s="89"/>
    </row>
    <row r="902" spans="22:22" x14ac:dyDescent="0.25">
      <c r="V902" s="89"/>
    </row>
    <row r="903" spans="22:22" x14ac:dyDescent="0.25">
      <c r="V903" s="89"/>
    </row>
    <row r="904" spans="22:22" x14ac:dyDescent="0.25">
      <c r="V904" s="89"/>
    </row>
    <row r="905" spans="22:22" x14ac:dyDescent="0.25">
      <c r="V905" s="89"/>
    </row>
    <row r="906" spans="22:22" x14ac:dyDescent="0.25">
      <c r="V906" s="89"/>
    </row>
    <row r="907" spans="22:22" x14ac:dyDescent="0.25">
      <c r="V907" s="89"/>
    </row>
    <row r="908" spans="22:22" x14ac:dyDescent="0.25">
      <c r="V908" s="89"/>
    </row>
    <row r="909" spans="22:22" x14ac:dyDescent="0.25">
      <c r="V909" s="89"/>
    </row>
    <row r="910" spans="22:22" x14ac:dyDescent="0.25">
      <c r="V910" s="89"/>
    </row>
    <row r="911" spans="22:22" x14ac:dyDescent="0.25">
      <c r="V911" s="89"/>
    </row>
    <row r="912" spans="22:22" x14ac:dyDescent="0.25">
      <c r="V912" s="89"/>
    </row>
    <row r="913" spans="22:22" x14ac:dyDescent="0.25">
      <c r="V913" s="89"/>
    </row>
    <row r="914" spans="22:22" x14ac:dyDescent="0.25">
      <c r="V914" s="89"/>
    </row>
    <row r="915" spans="22:22" x14ac:dyDescent="0.25">
      <c r="V915" s="89"/>
    </row>
    <row r="916" spans="22:22" x14ac:dyDescent="0.25">
      <c r="V916" s="89"/>
    </row>
    <row r="917" spans="22:22" x14ac:dyDescent="0.25">
      <c r="V917" s="89"/>
    </row>
    <row r="918" spans="22:22" x14ac:dyDescent="0.25">
      <c r="V918" s="89"/>
    </row>
    <row r="919" spans="22:22" x14ac:dyDescent="0.25">
      <c r="V919" s="89"/>
    </row>
    <row r="920" spans="22:22" x14ac:dyDescent="0.25">
      <c r="V920" s="89"/>
    </row>
    <row r="921" spans="22:22" x14ac:dyDescent="0.25">
      <c r="V921" s="89"/>
    </row>
    <row r="922" spans="22:22" x14ac:dyDescent="0.25">
      <c r="V922" s="89"/>
    </row>
    <row r="923" spans="22:22" x14ac:dyDescent="0.25">
      <c r="V923" s="89"/>
    </row>
    <row r="924" spans="22:22" x14ac:dyDescent="0.25">
      <c r="V924" s="89"/>
    </row>
    <row r="925" spans="22:22" x14ac:dyDescent="0.25">
      <c r="V925" s="89"/>
    </row>
    <row r="926" spans="22:22" x14ac:dyDescent="0.25">
      <c r="V926" s="89"/>
    </row>
    <row r="927" spans="22:22" x14ac:dyDescent="0.25">
      <c r="V927" s="89"/>
    </row>
    <row r="928" spans="22:22" x14ac:dyDescent="0.25">
      <c r="V928" s="89"/>
    </row>
    <row r="929" spans="22:22" x14ac:dyDescent="0.25">
      <c r="V929" s="89"/>
    </row>
    <row r="930" spans="22:22" x14ac:dyDescent="0.25">
      <c r="V930" s="89"/>
    </row>
    <row r="931" spans="22:22" x14ac:dyDescent="0.25">
      <c r="V931" s="89"/>
    </row>
    <row r="932" spans="22:22" x14ac:dyDescent="0.25">
      <c r="V932" s="89"/>
    </row>
    <row r="933" spans="22:22" x14ac:dyDescent="0.25">
      <c r="V933" s="89"/>
    </row>
    <row r="934" spans="22:22" x14ac:dyDescent="0.25">
      <c r="V934" s="89"/>
    </row>
    <row r="935" spans="22:22" x14ac:dyDescent="0.25">
      <c r="V935" s="89"/>
    </row>
    <row r="936" spans="22:22" x14ac:dyDescent="0.25">
      <c r="V936" s="89"/>
    </row>
    <row r="937" spans="22:22" x14ac:dyDescent="0.25">
      <c r="V937" s="89"/>
    </row>
    <row r="938" spans="22:22" x14ac:dyDescent="0.25">
      <c r="V938" s="89"/>
    </row>
    <row r="939" spans="22:22" x14ac:dyDescent="0.25">
      <c r="V939" s="89"/>
    </row>
    <row r="940" spans="22:22" x14ac:dyDescent="0.25">
      <c r="V940" s="89"/>
    </row>
    <row r="941" spans="22:22" x14ac:dyDescent="0.25">
      <c r="V941" s="89"/>
    </row>
    <row r="942" spans="22:22" x14ac:dyDescent="0.25">
      <c r="V942" s="89"/>
    </row>
    <row r="943" spans="22:22" x14ac:dyDescent="0.25">
      <c r="V943" s="89"/>
    </row>
    <row r="944" spans="22:22" x14ac:dyDescent="0.25">
      <c r="V944" s="89"/>
    </row>
    <row r="945" spans="22:22" x14ac:dyDescent="0.25">
      <c r="V945" s="89"/>
    </row>
    <row r="946" spans="22:22" x14ac:dyDescent="0.25">
      <c r="V946" s="89"/>
    </row>
    <row r="947" spans="22:22" x14ac:dyDescent="0.25">
      <c r="V947" s="89"/>
    </row>
    <row r="948" spans="22:22" x14ac:dyDescent="0.25">
      <c r="V948" s="89"/>
    </row>
    <row r="949" spans="22:22" x14ac:dyDescent="0.25">
      <c r="V949" s="89"/>
    </row>
    <row r="950" spans="22:22" x14ac:dyDescent="0.25">
      <c r="V950" s="89"/>
    </row>
    <row r="951" spans="22:22" x14ac:dyDescent="0.25">
      <c r="V951" s="89"/>
    </row>
    <row r="952" spans="22:22" x14ac:dyDescent="0.25">
      <c r="V952" s="89"/>
    </row>
    <row r="953" spans="22:22" x14ac:dyDescent="0.25">
      <c r="V953" s="89"/>
    </row>
    <row r="954" spans="22:22" x14ac:dyDescent="0.25">
      <c r="V954" s="89"/>
    </row>
    <row r="955" spans="22:22" x14ac:dyDescent="0.25">
      <c r="V955" s="89"/>
    </row>
    <row r="956" spans="22:22" x14ac:dyDescent="0.25">
      <c r="V956" s="89"/>
    </row>
    <row r="957" spans="22:22" x14ac:dyDescent="0.25">
      <c r="V957" s="89"/>
    </row>
    <row r="958" spans="22:22" x14ac:dyDescent="0.25">
      <c r="V958" s="89"/>
    </row>
    <row r="959" spans="22:22" x14ac:dyDescent="0.25">
      <c r="V959" s="89"/>
    </row>
    <row r="960" spans="22:22" x14ac:dyDescent="0.25">
      <c r="V960" s="89"/>
    </row>
    <row r="961" spans="22:22" x14ac:dyDescent="0.25">
      <c r="V961" s="89"/>
    </row>
    <row r="962" spans="22:22" x14ac:dyDescent="0.25">
      <c r="V962" s="89"/>
    </row>
    <row r="963" spans="22:22" x14ac:dyDescent="0.25">
      <c r="V963" s="89"/>
    </row>
    <row r="964" spans="22:22" x14ac:dyDescent="0.25">
      <c r="V964" s="89"/>
    </row>
    <row r="965" spans="22:22" x14ac:dyDescent="0.25">
      <c r="V965" s="89"/>
    </row>
    <row r="966" spans="22:22" x14ac:dyDescent="0.25">
      <c r="V966" s="89"/>
    </row>
    <row r="967" spans="22:22" x14ac:dyDescent="0.25">
      <c r="V967" s="89"/>
    </row>
    <row r="968" spans="22:22" x14ac:dyDescent="0.25">
      <c r="V968" s="89"/>
    </row>
    <row r="969" spans="22:22" x14ac:dyDescent="0.25">
      <c r="V969" s="89"/>
    </row>
    <row r="970" spans="22:22" x14ac:dyDescent="0.25">
      <c r="V970" s="89"/>
    </row>
    <row r="971" spans="22:22" x14ac:dyDescent="0.25">
      <c r="V971" s="89"/>
    </row>
    <row r="972" spans="22:22" x14ac:dyDescent="0.25">
      <c r="V972" s="89"/>
    </row>
    <row r="973" spans="22:22" x14ac:dyDescent="0.25">
      <c r="V973" s="89"/>
    </row>
    <row r="974" spans="22:22" x14ac:dyDescent="0.25">
      <c r="V974" s="89"/>
    </row>
    <row r="975" spans="22:22" x14ac:dyDescent="0.25">
      <c r="V975" s="89"/>
    </row>
    <row r="976" spans="22:22" x14ac:dyDescent="0.25">
      <c r="V976" s="89"/>
    </row>
    <row r="977" spans="22:22" x14ac:dyDescent="0.25">
      <c r="V977" s="89"/>
    </row>
    <row r="978" spans="22:22" x14ac:dyDescent="0.25">
      <c r="V978" s="89"/>
    </row>
    <row r="979" spans="22:22" x14ac:dyDescent="0.25">
      <c r="V979" s="89"/>
    </row>
    <row r="980" spans="22:22" x14ac:dyDescent="0.25">
      <c r="V980" s="89"/>
    </row>
    <row r="981" spans="22:22" x14ac:dyDescent="0.25">
      <c r="V981" s="89"/>
    </row>
    <row r="982" spans="22:22" x14ac:dyDescent="0.25">
      <c r="V982" s="89"/>
    </row>
    <row r="983" spans="22:22" x14ac:dyDescent="0.25">
      <c r="V983" s="89"/>
    </row>
    <row r="984" spans="22:22" x14ac:dyDescent="0.25">
      <c r="V984" s="89"/>
    </row>
    <row r="985" spans="22:22" x14ac:dyDescent="0.25">
      <c r="V985" s="89"/>
    </row>
    <row r="986" spans="22:22" x14ac:dyDescent="0.25">
      <c r="V986" s="89"/>
    </row>
    <row r="987" spans="22:22" x14ac:dyDescent="0.25">
      <c r="V987" s="89"/>
    </row>
    <row r="988" spans="22:22" x14ac:dyDescent="0.25">
      <c r="V988" s="89"/>
    </row>
    <row r="989" spans="22:22" x14ac:dyDescent="0.25">
      <c r="V989" s="89"/>
    </row>
    <row r="990" spans="22:22" x14ac:dyDescent="0.25">
      <c r="V990" s="89"/>
    </row>
    <row r="991" spans="22:22" x14ac:dyDescent="0.25">
      <c r="V991" s="89"/>
    </row>
    <row r="992" spans="22:22" x14ac:dyDescent="0.25">
      <c r="V992" s="89"/>
    </row>
    <row r="993" spans="22:22" x14ac:dyDescent="0.25">
      <c r="V993" s="89"/>
    </row>
    <row r="994" spans="22:22" x14ac:dyDescent="0.25">
      <c r="V994" s="89"/>
    </row>
    <row r="995" spans="22:22" x14ac:dyDescent="0.25">
      <c r="V995" s="89"/>
    </row>
    <row r="996" spans="22:22" x14ac:dyDescent="0.25">
      <c r="V996" s="89"/>
    </row>
    <row r="997" spans="22:22" x14ac:dyDescent="0.25">
      <c r="V997" s="89"/>
    </row>
    <row r="998" spans="22:22" x14ac:dyDescent="0.25">
      <c r="V998" s="89"/>
    </row>
    <row r="999" spans="22:22" x14ac:dyDescent="0.25">
      <c r="V999" s="89"/>
    </row>
    <row r="1000" spans="22:22" x14ac:dyDescent="0.25">
      <c r="V1000" s="89"/>
    </row>
    <row r="1001" spans="22:22" x14ac:dyDescent="0.25">
      <c r="V1001" s="89"/>
    </row>
    <row r="1002" spans="22:22" x14ac:dyDescent="0.25">
      <c r="V1002" s="89"/>
    </row>
    <row r="1003" spans="22:22" x14ac:dyDescent="0.25">
      <c r="V1003" s="89"/>
    </row>
    <row r="1004" spans="22:22" x14ac:dyDescent="0.25">
      <c r="V1004" s="89"/>
    </row>
    <row r="1005" spans="22:22" x14ac:dyDescent="0.25">
      <c r="V1005" s="89"/>
    </row>
    <row r="1006" spans="22:22" x14ac:dyDescent="0.25">
      <c r="V1006" s="89"/>
    </row>
    <row r="1007" spans="22:22" x14ac:dyDescent="0.25">
      <c r="V1007" s="89"/>
    </row>
    <row r="1008" spans="22:22" x14ac:dyDescent="0.25">
      <c r="V1008" s="89"/>
    </row>
    <row r="1009" spans="22:22" x14ac:dyDescent="0.25">
      <c r="V1009" s="89"/>
    </row>
    <row r="1010" spans="22:22" x14ac:dyDescent="0.25">
      <c r="V1010" s="89"/>
    </row>
    <row r="1011" spans="22:22" x14ac:dyDescent="0.25">
      <c r="V1011" s="89"/>
    </row>
    <row r="1012" spans="22:22" x14ac:dyDescent="0.25">
      <c r="V1012" s="89"/>
    </row>
    <row r="1013" spans="22:22" x14ac:dyDescent="0.25">
      <c r="V1013" s="89"/>
    </row>
    <row r="1014" spans="22:22" x14ac:dyDescent="0.25">
      <c r="V1014" s="89"/>
    </row>
    <row r="1015" spans="22:22" x14ac:dyDescent="0.25">
      <c r="V1015" s="89"/>
    </row>
    <row r="1016" spans="22:22" x14ac:dyDescent="0.25">
      <c r="V1016" s="89"/>
    </row>
    <row r="1017" spans="22:22" x14ac:dyDescent="0.25">
      <c r="V1017" s="89"/>
    </row>
    <row r="1018" spans="22:22" x14ac:dyDescent="0.25">
      <c r="V1018" s="89"/>
    </row>
    <row r="1019" spans="22:22" x14ac:dyDescent="0.25">
      <c r="V1019" s="89"/>
    </row>
    <row r="1020" spans="22:22" x14ac:dyDescent="0.25">
      <c r="V1020" s="89"/>
    </row>
    <row r="1021" spans="22:22" x14ac:dyDescent="0.25">
      <c r="V1021" s="89"/>
    </row>
    <row r="1022" spans="22:22" x14ac:dyDescent="0.25">
      <c r="V1022" s="89"/>
    </row>
    <row r="1023" spans="22:22" x14ac:dyDescent="0.25">
      <c r="V1023" s="89"/>
    </row>
    <row r="1024" spans="22:22" x14ac:dyDescent="0.25">
      <c r="V1024" s="89"/>
    </row>
    <row r="1025" spans="22:22" x14ac:dyDescent="0.25">
      <c r="V1025" s="89"/>
    </row>
    <row r="1026" spans="22:22" x14ac:dyDescent="0.25">
      <c r="V1026" s="89"/>
    </row>
    <row r="1027" spans="22:22" x14ac:dyDescent="0.25">
      <c r="V1027" s="89"/>
    </row>
    <row r="1028" spans="22:22" x14ac:dyDescent="0.25">
      <c r="V1028" s="89"/>
    </row>
    <row r="1029" spans="22:22" x14ac:dyDescent="0.25">
      <c r="V1029" s="89"/>
    </row>
    <row r="1030" spans="22:22" x14ac:dyDescent="0.25">
      <c r="V1030" s="89"/>
    </row>
    <row r="1031" spans="22:22" x14ac:dyDescent="0.25">
      <c r="V1031" s="89"/>
    </row>
    <row r="1032" spans="22:22" x14ac:dyDescent="0.25">
      <c r="V1032" s="89"/>
    </row>
    <row r="1033" spans="22:22" x14ac:dyDescent="0.25">
      <c r="V1033" s="89"/>
    </row>
    <row r="1034" spans="22:22" x14ac:dyDescent="0.25">
      <c r="V1034" s="89"/>
    </row>
    <row r="1035" spans="22:22" x14ac:dyDescent="0.25">
      <c r="V1035" s="89"/>
    </row>
    <row r="1036" spans="22:22" x14ac:dyDescent="0.25">
      <c r="V1036" s="89"/>
    </row>
    <row r="1037" spans="22:22" x14ac:dyDescent="0.25">
      <c r="V1037" s="89"/>
    </row>
    <row r="1038" spans="22:22" x14ac:dyDescent="0.25">
      <c r="V1038" s="89"/>
    </row>
    <row r="1039" spans="22:22" x14ac:dyDescent="0.25">
      <c r="V1039" s="89"/>
    </row>
    <row r="1040" spans="22:22" x14ac:dyDescent="0.25">
      <c r="V1040" s="89"/>
    </row>
    <row r="1041" spans="22:22" x14ac:dyDescent="0.25">
      <c r="V1041" s="89"/>
    </row>
    <row r="1042" spans="22:22" x14ac:dyDescent="0.25">
      <c r="V1042" s="89"/>
    </row>
    <row r="1043" spans="22:22" x14ac:dyDescent="0.25">
      <c r="V1043" s="89"/>
    </row>
    <row r="1044" spans="22:22" x14ac:dyDescent="0.25">
      <c r="V1044" s="89"/>
    </row>
    <row r="1045" spans="22:22" x14ac:dyDescent="0.25">
      <c r="V1045" s="89"/>
    </row>
    <row r="1046" spans="22:22" x14ac:dyDescent="0.25">
      <c r="V1046" s="89"/>
    </row>
    <row r="1047" spans="22:22" x14ac:dyDescent="0.25">
      <c r="V1047" s="89"/>
    </row>
    <row r="1048" spans="22:22" x14ac:dyDescent="0.25">
      <c r="V1048" s="89"/>
    </row>
    <row r="1049" spans="22:22" x14ac:dyDescent="0.25">
      <c r="V1049" s="89"/>
    </row>
    <row r="1050" spans="22:22" x14ac:dyDescent="0.25">
      <c r="V1050" s="89"/>
    </row>
    <row r="1051" spans="22:22" x14ac:dyDescent="0.25">
      <c r="V1051" s="89"/>
    </row>
    <row r="1052" spans="22:22" x14ac:dyDescent="0.25">
      <c r="V1052" s="89"/>
    </row>
    <row r="1053" spans="22:22" x14ac:dyDescent="0.25">
      <c r="V1053" s="89"/>
    </row>
    <row r="1054" spans="22:22" x14ac:dyDescent="0.25">
      <c r="V1054" s="89"/>
    </row>
    <row r="1055" spans="22:22" x14ac:dyDescent="0.25">
      <c r="V1055" s="89"/>
    </row>
    <row r="1056" spans="22:22" x14ac:dyDescent="0.25">
      <c r="V1056" s="89"/>
    </row>
    <row r="1057" spans="22:22" x14ac:dyDescent="0.25">
      <c r="V1057" s="89"/>
    </row>
    <row r="1058" spans="22:22" x14ac:dyDescent="0.25">
      <c r="V1058" s="89"/>
    </row>
    <row r="1059" spans="22:22" x14ac:dyDescent="0.25">
      <c r="V1059" s="89"/>
    </row>
    <row r="1060" spans="22:22" x14ac:dyDescent="0.25">
      <c r="V1060" s="89"/>
    </row>
    <row r="1061" spans="22:22" x14ac:dyDescent="0.25">
      <c r="V1061" s="89"/>
    </row>
    <row r="1062" spans="22:22" x14ac:dyDescent="0.25">
      <c r="V1062" s="89"/>
    </row>
    <row r="1063" spans="22:22" x14ac:dyDescent="0.25">
      <c r="V1063" s="89"/>
    </row>
    <row r="1064" spans="22:22" x14ac:dyDescent="0.25">
      <c r="V1064" s="89"/>
    </row>
    <row r="1065" spans="22:22" x14ac:dyDescent="0.25">
      <c r="V1065" s="89"/>
    </row>
    <row r="1066" spans="22:22" x14ac:dyDescent="0.25">
      <c r="V1066" s="89"/>
    </row>
    <row r="1067" spans="22:22" x14ac:dyDescent="0.25">
      <c r="V1067" s="89"/>
    </row>
    <row r="1068" spans="22:22" x14ac:dyDescent="0.25">
      <c r="V1068" s="89"/>
    </row>
    <row r="1069" spans="22:22" x14ac:dyDescent="0.25">
      <c r="V1069" s="89"/>
    </row>
    <row r="1070" spans="22:22" x14ac:dyDescent="0.25">
      <c r="V1070" s="89"/>
    </row>
    <row r="1071" spans="22:22" x14ac:dyDescent="0.25">
      <c r="V1071" s="89"/>
    </row>
    <row r="1072" spans="22:22" x14ac:dyDescent="0.25">
      <c r="V1072" s="89"/>
    </row>
    <row r="1073" spans="22:22" x14ac:dyDescent="0.25">
      <c r="V1073" s="89"/>
    </row>
    <row r="1074" spans="22:22" x14ac:dyDescent="0.25">
      <c r="V1074" s="89"/>
    </row>
    <row r="1075" spans="22:22" x14ac:dyDescent="0.25">
      <c r="V1075" s="89"/>
    </row>
    <row r="1076" spans="22:22" x14ac:dyDescent="0.25">
      <c r="V1076" s="89"/>
    </row>
    <row r="1077" spans="22:22" x14ac:dyDescent="0.25">
      <c r="V1077" s="89"/>
    </row>
    <row r="1078" spans="22:22" x14ac:dyDescent="0.25">
      <c r="V1078" s="89"/>
    </row>
    <row r="1079" spans="22:22" x14ac:dyDescent="0.25">
      <c r="V1079" s="89"/>
    </row>
    <row r="1080" spans="22:22" x14ac:dyDescent="0.25">
      <c r="V1080" s="89"/>
    </row>
    <row r="1081" spans="22:22" x14ac:dyDescent="0.25">
      <c r="V1081" s="89"/>
    </row>
    <row r="1082" spans="22:22" x14ac:dyDescent="0.25">
      <c r="V1082" s="89"/>
    </row>
    <row r="1083" spans="22:22" x14ac:dyDescent="0.25">
      <c r="V1083" s="89"/>
    </row>
    <row r="1084" spans="22:22" x14ac:dyDescent="0.25">
      <c r="V1084" s="89"/>
    </row>
    <row r="1085" spans="22:22" x14ac:dyDescent="0.25">
      <c r="V1085" s="89"/>
    </row>
    <row r="1086" spans="22:22" x14ac:dyDescent="0.25">
      <c r="V1086" s="89"/>
    </row>
    <row r="1087" spans="22:22" x14ac:dyDescent="0.25">
      <c r="V1087" s="89"/>
    </row>
    <row r="1088" spans="22:22" x14ac:dyDescent="0.25">
      <c r="V1088" s="89"/>
    </row>
    <row r="1089" spans="22:22" x14ac:dyDescent="0.25">
      <c r="V1089" s="89"/>
    </row>
    <row r="1090" spans="22:22" x14ac:dyDescent="0.25">
      <c r="V1090" s="89"/>
    </row>
    <row r="1091" spans="22:22" x14ac:dyDescent="0.25">
      <c r="V1091" s="89"/>
    </row>
    <row r="1092" spans="22:22" x14ac:dyDescent="0.25">
      <c r="V1092" s="89"/>
    </row>
    <row r="1093" spans="22:22" x14ac:dyDescent="0.25">
      <c r="V1093" s="89"/>
    </row>
    <row r="1094" spans="22:22" x14ac:dyDescent="0.25">
      <c r="V1094" s="89"/>
    </row>
    <row r="1095" spans="22:22" x14ac:dyDescent="0.25">
      <c r="V1095" s="89"/>
    </row>
    <row r="1096" spans="22:22" x14ac:dyDescent="0.25">
      <c r="V1096" s="89"/>
    </row>
    <row r="1097" spans="22:22" x14ac:dyDescent="0.25">
      <c r="V1097" s="89"/>
    </row>
    <row r="1098" spans="22:22" x14ac:dyDescent="0.25">
      <c r="V1098" s="89"/>
    </row>
    <row r="1099" spans="22:22" x14ac:dyDescent="0.25">
      <c r="V1099" s="89"/>
    </row>
    <row r="1100" spans="22:22" x14ac:dyDescent="0.25">
      <c r="V1100" s="89"/>
    </row>
    <row r="1101" spans="22:22" x14ac:dyDescent="0.25">
      <c r="V1101" s="89"/>
    </row>
    <row r="1102" spans="22:22" x14ac:dyDescent="0.25">
      <c r="V1102" s="89"/>
    </row>
    <row r="1103" spans="22:22" x14ac:dyDescent="0.25">
      <c r="V1103" s="89"/>
    </row>
    <row r="1104" spans="22:22" x14ac:dyDescent="0.25">
      <c r="V1104" s="89"/>
    </row>
    <row r="1105" spans="22:22" x14ac:dyDescent="0.25">
      <c r="V1105" s="89"/>
    </row>
    <row r="1106" spans="22:22" x14ac:dyDescent="0.25">
      <c r="V1106" s="89"/>
    </row>
    <row r="1107" spans="22:22" x14ac:dyDescent="0.25">
      <c r="V1107" s="89"/>
    </row>
    <row r="1108" spans="22:22" x14ac:dyDescent="0.25">
      <c r="V1108" s="89"/>
    </row>
    <row r="1109" spans="22:22" x14ac:dyDescent="0.25">
      <c r="V1109" s="89"/>
    </row>
    <row r="1110" spans="22:22" x14ac:dyDescent="0.25">
      <c r="V1110" s="89"/>
    </row>
    <row r="1111" spans="22:22" x14ac:dyDescent="0.25">
      <c r="V1111" s="89"/>
    </row>
    <row r="1112" spans="22:22" x14ac:dyDescent="0.25">
      <c r="V1112" s="89"/>
    </row>
    <row r="1113" spans="22:22" x14ac:dyDescent="0.25">
      <c r="V1113" s="89"/>
    </row>
    <row r="1114" spans="22:22" x14ac:dyDescent="0.25">
      <c r="V1114" s="89"/>
    </row>
    <row r="1115" spans="22:22" x14ac:dyDescent="0.25">
      <c r="V1115" s="89"/>
    </row>
  </sheetData>
  <mergeCells count="8">
    <mergeCell ref="W4:Y4"/>
    <mergeCell ref="A6:A7"/>
    <mergeCell ref="A9:A10"/>
    <mergeCell ref="C4:H4"/>
    <mergeCell ref="P4:Q4"/>
    <mergeCell ref="S4:U4"/>
    <mergeCell ref="N4:O4"/>
    <mergeCell ref="K3:L4"/>
  </mergeCells>
  <phoneticPr fontId="2" type="noConversion"/>
  <pageMargins left="0.5" right="0.5" top="0.3" bottom="0.25" header="0.25" footer="0.25"/>
  <pageSetup scale="7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2" manualBreakCount="2">
    <brk id="9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F21" sqref="F21"/>
    </sheetView>
  </sheetViews>
  <sheetFormatPr defaultColWidth="9.140625" defaultRowHeight="12.75" x14ac:dyDescent="0.2"/>
  <cols>
    <col min="1" max="1" width="9.140625" style="59"/>
    <col min="2" max="3" width="18.140625" style="59" customWidth="1"/>
    <col min="4" max="5" width="8.85546875" style="59" customWidth="1"/>
    <col min="6" max="16384" width="9.140625" style="59"/>
  </cols>
  <sheetData>
    <row r="1" spans="1:4" s="58" customFormat="1" ht="63.75" customHeight="1" x14ac:dyDescent="0.2">
      <c r="A1" s="215" t="s">
        <v>83</v>
      </c>
      <c r="B1" s="216"/>
      <c r="C1" s="216"/>
      <c r="D1" s="216"/>
    </row>
    <row r="2" spans="1:4" ht="18.75" customHeight="1" x14ac:dyDescent="0.2">
      <c r="B2" s="60" t="s">
        <v>81</v>
      </c>
      <c r="C2" s="60" t="s">
        <v>82</v>
      </c>
    </row>
    <row r="3" spans="1:4" ht="27.75" customHeight="1" x14ac:dyDescent="0.2">
      <c r="B3" s="61"/>
      <c r="C3" s="61"/>
    </row>
    <row r="4" spans="1:4" ht="27.75" customHeight="1" x14ac:dyDescent="0.2">
      <c r="B4" s="62"/>
      <c r="C4" s="62"/>
    </row>
    <row r="5" spans="1:4" ht="27.75" customHeight="1" x14ac:dyDescent="0.2">
      <c r="B5" s="62"/>
      <c r="C5" s="62"/>
    </row>
    <row r="6" spans="1:4" ht="27.75" customHeight="1" x14ac:dyDescent="0.2">
      <c r="B6" s="62"/>
      <c r="C6" s="62"/>
    </row>
    <row r="7" spans="1:4" ht="27.75" customHeight="1" x14ac:dyDescent="0.2">
      <c r="B7" s="62"/>
      <c r="C7" s="62"/>
    </row>
    <row r="8" spans="1:4" ht="27.75" customHeight="1" x14ac:dyDescent="0.2">
      <c r="B8" s="62"/>
      <c r="C8" s="62"/>
    </row>
    <row r="9" spans="1:4" ht="27.75" customHeight="1" x14ac:dyDescent="0.2">
      <c r="B9" s="62"/>
      <c r="C9" s="62"/>
    </row>
    <row r="10" spans="1:4" ht="27.75" customHeight="1" x14ac:dyDescent="0.2">
      <c r="B10" s="62"/>
      <c r="C10" s="62"/>
    </row>
    <row r="11" spans="1:4" ht="27.75" customHeight="1" x14ac:dyDescent="0.2">
      <c r="B11" s="62"/>
      <c r="C11" s="62"/>
    </row>
    <row r="12" spans="1:4" ht="27.75" customHeight="1" x14ac:dyDescent="0.2">
      <c r="B12" s="62"/>
      <c r="C12" s="62"/>
    </row>
    <row r="13" spans="1:4" ht="27.75" customHeight="1" x14ac:dyDescent="0.2">
      <c r="B13" s="62"/>
      <c r="C13" s="62"/>
    </row>
    <row r="14" spans="1:4" ht="27.75" customHeight="1" x14ac:dyDescent="0.2">
      <c r="B14" s="62"/>
      <c r="C14" s="62"/>
    </row>
    <row r="15" spans="1:4" ht="27.75" customHeight="1" x14ac:dyDescent="0.2">
      <c r="B15" s="62"/>
      <c r="C15" s="62"/>
    </row>
    <row r="16" spans="1:4" ht="27.75" customHeight="1" x14ac:dyDescent="0.2">
      <c r="B16" s="87"/>
      <c r="C16" s="87"/>
    </row>
    <row r="17" spans="1:4" ht="27.75" customHeight="1" x14ac:dyDescent="0.2">
      <c r="A17" s="88"/>
      <c r="B17" s="88"/>
      <c r="C17" s="88"/>
      <c r="D17" s="88"/>
    </row>
    <row r="18" spans="1:4" ht="27.75" customHeight="1" x14ac:dyDescent="0.2">
      <c r="A18" s="88"/>
      <c r="B18" s="88"/>
      <c r="C18" s="88"/>
      <c r="D18" s="88"/>
    </row>
    <row r="19" spans="1:4" ht="27.75" customHeight="1" x14ac:dyDescent="0.2">
      <c r="A19" s="88"/>
      <c r="B19" s="88"/>
      <c r="C19" s="88"/>
      <c r="D19" s="88"/>
    </row>
    <row r="20" spans="1:4" ht="27.75" customHeight="1" x14ac:dyDescent="0.2">
      <c r="A20" s="88"/>
      <c r="B20" s="88"/>
      <c r="C20" s="88"/>
      <c r="D20" s="88"/>
    </row>
    <row r="21" spans="1:4" ht="27.75" customHeight="1" x14ac:dyDescent="0.2">
      <c r="A21" s="88"/>
      <c r="B21" s="88"/>
      <c r="C21" s="88"/>
      <c r="D21" s="88"/>
    </row>
    <row r="22" spans="1:4" ht="27.75" customHeight="1" x14ac:dyDescent="0.2">
      <c r="A22" s="88"/>
      <c r="B22" s="88"/>
      <c r="C22" s="88"/>
      <c r="D22" s="88"/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showGridLines="0" tabSelected="1" topLeftCell="A40" zoomScale="75" workbookViewId="0">
      <selection activeCell="E63" sqref="E63"/>
    </sheetView>
  </sheetViews>
  <sheetFormatPr defaultColWidth="9.140625" defaultRowHeight="15.75" x14ac:dyDescent="0.25"/>
  <cols>
    <col min="1" max="1" width="31.5703125" style="13" customWidth="1"/>
    <col min="2" max="2" width="16.140625" style="13" customWidth="1"/>
    <col min="3" max="3" width="10.85546875" style="13" bestFit="1" customWidth="1"/>
    <col min="4" max="4" width="15.28515625" style="13" customWidth="1"/>
    <col min="5" max="6" width="13.42578125" style="13" customWidth="1"/>
    <col min="7" max="7" width="12.28515625" style="13" customWidth="1"/>
    <col min="8" max="8" width="7.7109375" style="13" bestFit="1" customWidth="1"/>
    <col min="9" max="14" width="12.7109375" style="13" customWidth="1"/>
    <col min="15" max="15" width="8.7109375" style="13" customWidth="1"/>
    <col min="16" max="21" width="18" style="13" customWidth="1"/>
    <col min="22" max="22" width="18" style="35" customWidth="1"/>
    <col min="23" max="23" width="7.7109375" style="13" bestFit="1" customWidth="1"/>
    <col min="24" max="26" width="18" style="34" customWidth="1"/>
    <col min="27" max="29" width="18" style="13" customWidth="1"/>
    <col min="30" max="30" width="7.7109375" style="13" bestFit="1" customWidth="1"/>
    <col min="31" max="34" width="18" style="13" customWidth="1"/>
    <col min="35" max="35" width="23.7109375" style="13" customWidth="1"/>
    <col min="36" max="16384" width="9.140625" style="13"/>
  </cols>
  <sheetData>
    <row r="1" spans="1:35" x14ac:dyDescent="0.25">
      <c r="V1" s="34"/>
    </row>
    <row r="2" spans="1:35" x14ac:dyDescent="0.25">
      <c r="A2"/>
      <c r="V2" s="34"/>
    </row>
    <row r="3" spans="1:35" x14ac:dyDescent="0.25">
      <c r="V3" s="34"/>
    </row>
    <row r="4" spans="1:35" x14ac:dyDescent="0.25">
      <c r="B4"/>
      <c r="V4" s="34"/>
    </row>
    <row r="5" spans="1:35" ht="15" customHeight="1" x14ac:dyDescent="0.25">
      <c r="V5" s="34"/>
    </row>
    <row r="6" spans="1:35" ht="15" customHeight="1" x14ac:dyDescent="0.25">
      <c r="V6" s="34"/>
    </row>
    <row r="7" spans="1:35" ht="15" customHeight="1" x14ac:dyDescent="0.25">
      <c r="V7" s="34"/>
    </row>
    <row r="8" spans="1:35" ht="15" customHeight="1" x14ac:dyDescent="0.25">
      <c r="V8" s="34"/>
    </row>
    <row r="9" spans="1:35" ht="15" customHeight="1" x14ac:dyDescent="0.25">
      <c r="V9" s="34"/>
    </row>
    <row r="10" spans="1:35" x14ac:dyDescent="0.25">
      <c r="A10" s="13" t="s">
        <v>148</v>
      </c>
      <c r="D10" s="34"/>
      <c r="E10" s="34"/>
      <c r="F10" s="34"/>
      <c r="G10" s="34"/>
      <c r="H10" s="34"/>
      <c r="I10" s="34"/>
      <c r="J10" s="34"/>
      <c r="V10" s="34"/>
    </row>
    <row r="11" spans="1:35" ht="15.75" customHeight="1" x14ac:dyDescent="0.25">
      <c r="A11" s="11" t="s">
        <v>215</v>
      </c>
      <c r="B11" s="11"/>
      <c r="D11" s="11"/>
      <c r="E11" s="11"/>
      <c r="F11" s="11"/>
      <c r="G11" s="11"/>
      <c r="H11" s="11"/>
      <c r="I11" s="11"/>
      <c r="J11" s="11"/>
      <c r="V11" s="34"/>
      <c r="W11" s="34"/>
      <c r="AD11" s="34"/>
    </row>
    <row r="12" spans="1:35" ht="15.75" customHeight="1" x14ac:dyDescent="0.25">
      <c r="A12" s="14" t="s">
        <v>149</v>
      </c>
      <c r="B12" s="14"/>
      <c r="C12" s="81"/>
      <c r="D12" s="14"/>
      <c r="E12" s="14"/>
      <c r="F12" s="14"/>
      <c r="G12" s="14"/>
      <c r="H12" s="14"/>
      <c r="I12" s="14"/>
      <c r="J12" s="14"/>
      <c r="K12" s="218" t="s">
        <v>30</v>
      </c>
      <c r="L12" s="219"/>
      <c r="V12" s="34"/>
      <c r="W12" s="36"/>
      <c r="AD12" s="36"/>
    </row>
    <row r="13" spans="1:35" s="18" customFormat="1" ht="28.5" customHeight="1" x14ac:dyDescent="0.25">
      <c r="A13" s="16" t="s">
        <v>136</v>
      </c>
      <c r="B13" s="16"/>
      <c r="C13" s="174"/>
      <c r="D13" s="45" t="s">
        <v>26</v>
      </c>
      <c r="E13" s="85"/>
      <c r="F13" s="85"/>
      <c r="G13" s="85"/>
      <c r="H13" s="85"/>
      <c r="I13" s="224" t="s">
        <v>28</v>
      </c>
      <c r="J13" s="226"/>
      <c r="K13" s="220"/>
      <c r="L13" s="221"/>
      <c r="M13" s="224" t="s">
        <v>33</v>
      </c>
      <c r="N13" s="226"/>
      <c r="O13" s="173"/>
      <c r="P13" s="224" t="s">
        <v>36</v>
      </c>
      <c r="Q13" s="226"/>
      <c r="R13" s="224" t="s">
        <v>155</v>
      </c>
      <c r="S13" s="225"/>
      <c r="T13" s="225"/>
      <c r="U13" s="225"/>
      <c r="V13" s="226"/>
      <c r="W13" s="80"/>
      <c r="X13" s="200" t="s">
        <v>44</v>
      </c>
      <c r="Y13" s="201"/>
      <c r="Z13" s="202"/>
      <c r="AA13" s="224" t="s">
        <v>49</v>
      </c>
      <c r="AB13" s="225"/>
      <c r="AC13" s="226"/>
      <c r="AD13" s="80"/>
      <c r="AE13" s="200" t="s">
        <v>90</v>
      </c>
      <c r="AF13" s="201"/>
      <c r="AG13" s="201"/>
      <c r="AH13" s="202"/>
      <c r="AI13" s="18" t="s">
        <v>162</v>
      </c>
    </row>
    <row r="14" spans="1:35" s="18" customFormat="1" ht="47.25" customHeight="1" thickBot="1" x14ac:dyDescent="0.25">
      <c r="A14" s="40" t="s">
        <v>146</v>
      </c>
      <c r="B14" s="138" t="s">
        <v>150</v>
      </c>
      <c r="C14" s="41" t="s">
        <v>113</v>
      </c>
      <c r="D14" s="42" t="s">
        <v>27</v>
      </c>
      <c r="E14" s="41" t="s">
        <v>154</v>
      </c>
      <c r="F14" s="41" t="s">
        <v>153</v>
      </c>
      <c r="G14" s="41" t="s">
        <v>103</v>
      </c>
      <c r="H14" s="41" t="s">
        <v>6</v>
      </c>
      <c r="I14" s="41" t="s">
        <v>29</v>
      </c>
      <c r="J14" s="41" t="s">
        <v>55</v>
      </c>
      <c r="K14" s="42" t="s">
        <v>31</v>
      </c>
      <c r="L14" s="42" t="s">
        <v>32</v>
      </c>
      <c r="M14" s="41" t="s">
        <v>34</v>
      </c>
      <c r="N14" s="41" t="s">
        <v>55</v>
      </c>
      <c r="O14" s="41" t="s">
        <v>35</v>
      </c>
      <c r="P14" s="42" t="s">
        <v>37</v>
      </c>
      <c r="Q14" s="42" t="s">
        <v>38</v>
      </c>
      <c r="R14" s="41" t="s">
        <v>39</v>
      </c>
      <c r="S14" s="41" t="s">
        <v>40</v>
      </c>
      <c r="T14" s="41" t="s">
        <v>41</v>
      </c>
      <c r="U14" s="41" t="s">
        <v>42</v>
      </c>
      <c r="V14" s="43" t="s">
        <v>43</v>
      </c>
      <c r="W14" s="54" t="s">
        <v>6</v>
      </c>
      <c r="X14" s="43" t="s">
        <v>44</v>
      </c>
      <c r="Y14" s="41" t="s">
        <v>45</v>
      </c>
      <c r="Z14" s="43" t="s">
        <v>46</v>
      </c>
      <c r="AA14" s="41" t="s">
        <v>48</v>
      </c>
      <c r="AB14" s="41" t="s">
        <v>50</v>
      </c>
      <c r="AC14" s="41" t="s">
        <v>56</v>
      </c>
      <c r="AD14" s="43" t="s">
        <v>6</v>
      </c>
      <c r="AE14" s="41" t="s">
        <v>92</v>
      </c>
      <c r="AF14" s="41" t="s">
        <v>100</v>
      </c>
      <c r="AG14" s="41" t="s">
        <v>99</v>
      </c>
      <c r="AH14" s="41" t="s">
        <v>94</v>
      </c>
    </row>
    <row r="15" spans="1:35" ht="19.5" customHeight="1" thickTop="1" x14ac:dyDescent="0.25">
      <c r="A15" s="213"/>
      <c r="B15" s="135"/>
      <c r="C15" s="70"/>
      <c r="D15" s="70"/>
      <c r="E15" s="71"/>
      <c r="F15" s="71"/>
      <c r="G15" s="70"/>
      <c r="H15" s="72" t="s">
        <v>0</v>
      </c>
      <c r="I15" s="73" t="s">
        <v>70</v>
      </c>
      <c r="J15" s="70" t="s">
        <v>71</v>
      </c>
      <c r="K15" s="73" t="s">
        <v>62</v>
      </c>
      <c r="L15" s="73" t="s">
        <v>72</v>
      </c>
      <c r="M15" s="70"/>
      <c r="N15" s="74" t="s">
        <v>71</v>
      </c>
      <c r="O15" s="72" t="s">
        <v>0</v>
      </c>
      <c r="P15" s="70" t="s">
        <v>73</v>
      </c>
      <c r="Q15" s="70" t="s">
        <v>65</v>
      </c>
      <c r="R15" s="70" t="s">
        <v>74</v>
      </c>
      <c r="S15" s="70" t="s">
        <v>75</v>
      </c>
      <c r="T15" s="70" t="s">
        <v>72</v>
      </c>
      <c r="U15" s="70" t="s">
        <v>71</v>
      </c>
      <c r="V15" s="70" t="s">
        <v>62</v>
      </c>
      <c r="W15" s="72" t="s">
        <v>0</v>
      </c>
      <c r="X15" s="70" t="s">
        <v>72</v>
      </c>
      <c r="Y15" s="70" t="s">
        <v>71</v>
      </c>
      <c r="Z15" s="70" t="s">
        <v>71</v>
      </c>
      <c r="AA15" s="71"/>
      <c r="AB15" s="74" t="s">
        <v>67</v>
      </c>
      <c r="AC15" s="70" t="s">
        <v>76</v>
      </c>
      <c r="AD15" s="72" t="s">
        <v>0</v>
      </c>
      <c r="AE15" s="64"/>
      <c r="AF15" s="64"/>
      <c r="AG15" s="64"/>
      <c r="AH15" s="64"/>
    </row>
    <row r="16" spans="1:35" ht="19.5" customHeight="1" x14ac:dyDescent="0.25">
      <c r="A16" s="230"/>
      <c r="B16" s="136"/>
      <c r="C16" s="66"/>
      <c r="D16" s="66"/>
      <c r="E16" s="67"/>
      <c r="F16" s="67"/>
      <c r="G16" s="66"/>
      <c r="H16" s="68" t="s">
        <v>7</v>
      </c>
      <c r="I16" s="66"/>
      <c r="J16" s="65"/>
      <c r="K16" s="65"/>
      <c r="L16" s="65"/>
      <c r="M16" s="66"/>
      <c r="N16" s="69"/>
      <c r="O16" s="68" t="s">
        <v>7</v>
      </c>
      <c r="P16" s="66"/>
      <c r="Q16" s="66"/>
      <c r="R16" s="66"/>
      <c r="S16" s="66"/>
      <c r="T16" s="66"/>
      <c r="U16" s="66"/>
      <c r="V16" s="66"/>
      <c r="W16" s="68" t="s">
        <v>7</v>
      </c>
      <c r="X16" s="66"/>
      <c r="Y16" s="66"/>
      <c r="Z16" s="66"/>
      <c r="AA16" s="67"/>
      <c r="AB16" s="69"/>
      <c r="AC16" s="66"/>
      <c r="AD16" s="68" t="s">
        <v>7</v>
      </c>
      <c r="AE16" s="66"/>
      <c r="AF16" s="66"/>
      <c r="AG16" s="66"/>
      <c r="AH16" s="66"/>
    </row>
    <row r="17" spans="1:35" ht="19.5" customHeight="1" x14ac:dyDescent="0.25">
      <c r="A17" s="7"/>
      <c r="B17" s="98"/>
      <c r="C17" s="98"/>
      <c r="D17" s="98"/>
      <c r="E17" s="25"/>
      <c r="F17" s="2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3"/>
      <c r="X17" s="7"/>
      <c r="Y17" s="7"/>
      <c r="Z17" s="7"/>
      <c r="AA17" s="25"/>
      <c r="AB17" s="7"/>
      <c r="AC17" s="7"/>
      <c r="AD17" s="33"/>
      <c r="AE17" s="98"/>
      <c r="AF17" s="98"/>
      <c r="AG17" s="98"/>
      <c r="AH17" s="7"/>
    </row>
    <row r="18" spans="1:35" ht="80.25" customHeight="1" x14ac:dyDescent="0.25">
      <c r="A18" s="234" t="s">
        <v>188</v>
      </c>
      <c r="B18" s="168" t="s">
        <v>151</v>
      </c>
      <c r="C18" s="97" t="s">
        <v>152</v>
      </c>
      <c r="D18" s="97" t="s">
        <v>139</v>
      </c>
      <c r="E18" s="24">
        <f>+F18/471</f>
        <v>12.738853503184714</v>
      </c>
      <c r="F18" s="139">
        <v>6000</v>
      </c>
      <c r="G18" s="4" t="s">
        <v>116</v>
      </c>
      <c r="H18" s="51" t="s">
        <v>0</v>
      </c>
      <c r="I18" s="4" t="s">
        <v>120</v>
      </c>
      <c r="J18" s="5" t="s">
        <v>120</v>
      </c>
      <c r="K18" s="140"/>
      <c r="L18" s="140"/>
      <c r="M18" s="4" t="s">
        <v>120</v>
      </c>
      <c r="N18" s="6" t="s">
        <v>120</v>
      </c>
      <c r="O18" s="51" t="s">
        <v>0</v>
      </c>
      <c r="P18" s="4" t="s">
        <v>120</v>
      </c>
      <c r="Q18" s="4" t="s">
        <v>120</v>
      </c>
      <c r="R18" s="113"/>
      <c r="S18" s="113">
        <f>+R19+15</f>
        <v>41947</v>
      </c>
      <c r="T18" s="113" t="s">
        <v>120</v>
      </c>
      <c r="U18" s="113" t="s">
        <v>120</v>
      </c>
      <c r="V18" s="113" t="s">
        <v>120</v>
      </c>
      <c r="W18" s="51" t="s">
        <v>0</v>
      </c>
      <c r="X18" s="113">
        <f>+S18+10</f>
        <v>41957</v>
      </c>
      <c r="Y18" s="113">
        <f>+X18+7</f>
        <v>41964</v>
      </c>
      <c r="Z18" s="113">
        <f>+Y18+15</f>
        <v>41979</v>
      </c>
      <c r="AA18" s="113"/>
      <c r="AB18" s="113">
        <f>+Z18+5</f>
        <v>41984</v>
      </c>
      <c r="AC18" s="113">
        <f>+AB18+5</f>
        <v>41989</v>
      </c>
      <c r="AD18" s="51" t="s">
        <v>0</v>
      </c>
      <c r="AE18" s="115" t="s">
        <v>120</v>
      </c>
      <c r="AF18" s="115" t="s">
        <v>120</v>
      </c>
      <c r="AG18" s="115" t="s">
        <v>120</v>
      </c>
      <c r="AH18" s="113"/>
      <c r="AI18" s="142"/>
    </row>
    <row r="19" spans="1:35" ht="19.5" customHeight="1" x14ac:dyDescent="0.25">
      <c r="A19" s="235"/>
      <c r="B19" s="151"/>
      <c r="C19" s="97"/>
      <c r="D19" s="97"/>
      <c r="E19" s="24"/>
      <c r="F19" s="24"/>
      <c r="G19" s="4"/>
      <c r="H19" s="51" t="s">
        <v>7</v>
      </c>
      <c r="I19" s="4"/>
      <c r="J19" s="5"/>
      <c r="K19" s="140">
        <v>41682</v>
      </c>
      <c r="L19" s="141">
        <f>+K19+30</f>
        <v>41712</v>
      </c>
      <c r="M19" s="140"/>
      <c r="N19" s="140"/>
      <c r="O19" s="51" t="s">
        <v>7</v>
      </c>
      <c r="P19" s="4"/>
      <c r="Q19" s="4"/>
      <c r="R19" s="113">
        <f>+L19+220</f>
        <v>41932</v>
      </c>
      <c r="S19" s="4"/>
      <c r="T19" s="4"/>
      <c r="U19" s="4"/>
      <c r="V19" s="4"/>
      <c r="W19" s="51" t="s">
        <v>7</v>
      </c>
      <c r="X19" s="4"/>
      <c r="Y19" s="4"/>
      <c r="Z19" s="4"/>
      <c r="AA19" s="24"/>
      <c r="AB19" s="6"/>
      <c r="AC19" s="4"/>
      <c r="AD19" s="51" t="s">
        <v>7</v>
      </c>
      <c r="AE19" s="112"/>
      <c r="AF19" s="112"/>
      <c r="AG19" s="112"/>
      <c r="AH19" s="6"/>
    </row>
    <row r="20" spans="1:35" ht="19.5" customHeight="1" x14ac:dyDescent="0.25">
      <c r="A20" s="7"/>
      <c r="B20" s="98"/>
      <c r="C20" s="98"/>
      <c r="D20" s="98"/>
      <c r="E20" s="25"/>
      <c r="F20" s="2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33"/>
      <c r="X20" s="7"/>
      <c r="Y20" s="7"/>
      <c r="Z20" s="7"/>
      <c r="AA20" s="25"/>
      <c r="AB20" s="7"/>
      <c r="AC20" s="7"/>
      <c r="AD20" s="33"/>
      <c r="AE20" s="98"/>
      <c r="AF20" s="7"/>
      <c r="AG20" s="7"/>
      <c r="AH20" s="7"/>
    </row>
    <row r="21" spans="1:35" ht="19.5" customHeight="1" x14ac:dyDescent="0.25">
      <c r="A21" s="203" t="s">
        <v>164</v>
      </c>
      <c r="B21" s="170" t="s">
        <v>138</v>
      </c>
      <c r="C21" s="97" t="s">
        <v>152</v>
      </c>
      <c r="D21" s="97" t="s">
        <v>139</v>
      </c>
      <c r="E21" s="24">
        <f>+F21/471</f>
        <v>22.352441613588109</v>
      </c>
      <c r="F21" s="139">
        <v>10528</v>
      </c>
      <c r="G21" s="4" t="s">
        <v>119</v>
      </c>
      <c r="H21" s="51" t="s">
        <v>0</v>
      </c>
      <c r="I21" s="4" t="s">
        <v>120</v>
      </c>
      <c r="J21" s="5" t="s">
        <v>120</v>
      </c>
      <c r="K21" s="140" t="s">
        <v>120</v>
      </c>
      <c r="L21" s="140" t="s">
        <v>120</v>
      </c>
      <c r="M21" s="4" t="s">
        <v>120</v>
      </c>
      <c r="N21" s="6" t="s">
        <v>120</v>
      </c>
      <c r="O21" s="51"/>
      <c r="P21" s="140">
        <v>41685</v>
      </c>
      <c r="Q21" s="140">
        <f>+P21+10</f>
        <v>41695</v>
      </c>
      <c r="R21" s="140" t="s">
        <v>120</v>
      </c>
      <c r="S21" s="140" t="s">
        <v>120</v>
      </c>
      <c r="T21" s="140">
        <f>+Q21+0</f>
        <v>41695</v>
      </c>
      <c r="U21" s="140" t="s">
        <v>120</v>
      </c>
      <c r="V21" s="140" t="s">
        <v>120</v>
      </c>
      <c r="W21" s="51" t="s">
        <v>0</v>
      </c>
      <c r="X21" s="140">
        <f>+T21+10</f>
        <v>41705</v>
      </c>
      <c r="Y21" s="140" t="s">
        <v>120</v>
      </c>
      <c r="Z21" s="140" t="s">
        <v>120</v>
      </c>
      <c r="AA21" s="140"/>
      <c r="AB21" s="140">
        <f>+X21+5</f>
        <v>41710</v>
      </c>
      <c r="AC21" s="140">
        <f>+AB21+5</f>
        <v>41715</v>
      </c>
      <c r="AD21" s="52" t="s">
        <v>0</v>
      </c>
      <c r="AE21" s="112" t="s">
        <v>120</v>
      </c>
      <c r="AF21" s="140">
        <f>+AC21+20</f>
        <v>41735</v>
      </c>
      <c r="AG21" s="140">
        <f>+AF21+10</f>
        <v>41745</v>
      </c>
      <c r="AH21" s="6"/>
    </row>
    <row r="22" spans="1:35" ht="19.5" customHeight="1" x14ac:dyDescent="0.25">
      <c r="A22" s="204"/>
      <c r="B22" s="151"/>
      <c r="C22" s="97"/>
      <c r="D22" s="97"/>
      <c r="E22" s="24"/>
      <c r="F22" s="24"/>
      <c r="G22" s="4"/>
      <c r="H22" s="51" t="s">
        <v>7</v>
      </c>
      <c r="I22" s="4"/>
      <c r="J22" s="5"/>
      <c r="K22" s="5"/>
      <c r="L22" s="5"/>
      <c r="M22" s="4"/>
      <c r="N22" s="6"/>
      <c r="O22" s="51"/>
      <c r="P22" s="4"/>
      <c r="Q22" s="4"/>
      <c r="R22" s="4"/>
      <c r="S22" s="4"/>
      <c r="T22" s="4"/>
      <c r="U22" s="4"/>
      <c r="V22" s="4"/>
      <c r="W22" s="51" t="s">
        <v>7</v>
      </c>
      <c r="X22" s="4"/>
      <c r="Y22" s="4"/>
      <c r="Z22" s="4"/>
      <c r="AA22" s="24"/>
      <c r="AB22" s="6"/>
      <c r="AC22" s="4"/>
      <c r="AD22" s="51" t="s">
        <v>7</v>
      </c>
      <c r="AE22" s="112"/>
      <c r="AF22" s="6"/>
      <c r="AG22" s="6"/>
      <c r="AH22" s="6"/>
    </row>
    <row r="23" spans="1:35" ht="19.5" customHeight="1" x14ac:dyDescent="0.25">
      <c r="A23" s="7"/>
      <c r="B23" s="98"/>
      <c r="C23" s="98"/>
      <c r="D23" s="98"/>
      <c r="E23" s="25"/>
      <c r="F23" s="2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33"/>
      <c r="X23" s="7"/>
      <c r="Y23" s="7"/>
      <c r="Z23" s="7"/>
      <c r="AA23" s="25"/>
      <c r="AB23" s="7"/>
      <c r="AC23" s="7"/>
      <c r="AD23" s="33"/>
      <c r="AE23" s="98"/>
      <c r="AF23" s="7"/>
      <c r="AG23" s="7"/>
      <c r="AH23" s="7"/>
    </row>
    <row r="24" spans="1:35" ht="19.5" customHeight="1" x14ac:dyDescent="0.25">
      <c r="A24" s="231" t="s">
        <v>189</v>
      </c>
      <c r="B24" s="171" t="s">
        <v>156</v>
      </c>
      <c r="C24" s="97" t="s">
        <v>152</v>
      </c>
      <c r="D24" s="97" t="s">
        <v>139</v>
      </c>
      <c r="E24" s="24">
        <f>+F24/471</f>
        <v>21.231422505307854</v>
      </c>
      <c r="F24" s="108">
        <v>10000</v>
      </c>
      <c r="G24" s="24" t="str">
        <f>+G21</f>
        <v>a posteriori</v>
      </c>
      <c r="H24" s="51" t="s">
        <v>0</v>
      </c>
      <c r="I24" s="4" t="s">
        <v>120</v>
      </c>
      <c r="J24" s="5" t="s">
        <v>120</v>
      </c>
      <c r="K24" s="140" t="s">
        <v>120</v>
      </c>
      <c r="L24" s="140" t="s">
        <v>120</v>
      </c>
      <c r="M24" s="4" t="s">
        <v>120</v>
      </c>
      <c r="N24" s="6" t="s">
        <v>120</v>
      </c>
      <c r="O24" s="51"/>
      <c r="P24" s="140">
        <v>41685</v>
      </c>
      <c r="Q24" s="140">
        <f>+P24+10</f>
        <v>41695</v>
      </c>
      <c r="R24" s="140" t="s">
        <v>120</v>
      </c>
      <c r="S24" s="140" t="s">
        <v>120</v>
      </c>
      <c r="T24" s="140">
        <f>+Q24+0</f>
        <v>41695</v>
      </c>
      <c r="U24" s="140" t="s">
        <v>120</v>
      </c>
      <c r="V24" s="140" t="s">
        <v>120</v>
      </c>
      <c r="W24" s="52" t="s">
        <v>0</v>
      </c>
      <c r="X24" s="140">
        <f>+T24+10</f>
        <v>41705</v>
      </c>
      <c r="Y24" s="140" t="s">
        <v>120</v>
      </c>
      <c r="Z24" s="140" t="s">
        <v>120</v>
      </c>
      <c r="AA24" s="140"/>
      <c r="AB24" s="140">
        <f>+X24+5</f>
        <v>41710</v>
      </c>
      <c r="AC24" s="140">
        <f>+AB24+5</f>
        <v>41715</v>
      </c>
      <c r="AD24" s="52" t="s">
        <v>0</v>
      </c>
      <c r="AE24" s="112" t="s">
        <v>120</v>
      </c>
      <c r="AF24" s="140">
        <f>+AC24+20</f>
        <v>41735</v>
      </c>
      <c r="AG24" s="140">
        <f>+AF24+10</f>
        <v>41745</v>
      </c>
      <c r="AH24" s="6"/>
    </row>
    <row r="25" spans="1:35" ht="19.5" customHeight="1" x14ac:dyDescent="0.25">
      <c r="A25" s="232"/>
      <c r="B25" s="151"/>
      <c r="C25" s="97"/>
      <c r="D25" s="97"/>
      <c r="E25" s="24"/>
      <c r="F25" s="24"/>
      <c r="G25" s="4"/>
      <c r="H25" s="51" t="s">
        <v>7</v>
      </c>
      <c r="I25" s="4"/>
      <c r="J25" s="5"/>
      <c r="K25" s="5"/>
      <c r="L25" s="5"/>
      <c r="M25" s="4"/>
      <c r="N25" s="6"/>
      <c r="O25" s="51"/>
      <c r="P25" s="4"/>
      <c r="Q25" s="4"/>
      <c r="R25" s="4"/>
      <c r="S25" s="4"/>
      <c r="T25" s="4"/>
      <c r="U25" s="4"/>
      <c r="V25" s="4"/>
      <c r="W25" s="51" t="s">
        <v>7</v>
      </c>
      <c r="X25" s="4"/>
      <c r="Y25" s="4"/>
      <c r="Z25" s="4"/>
      <c r="AA25" s="24"/>
      <c r="AB25" s="6"/>
      <c r="AC25" s="4"/>
      <c r="AD25" s="51" t="s">
        <v>7</v>
      </c>
      <c r="AE25" s="112"/>
      <c r="AF25" s="6"/>
      <c r="AG25" s="6"/>
      <c r="AH25" s="6"/>
    </row>
    <row r="26" spans="1:35" ht="19.5" customHeight="1" x14ac:dyDescent="0.25">
      <c r="A26" s="7"/>
      <c r="B26" s="98"/>
      <c r="C26" s="98"/>
      <c r="D26" s="98"/>
      <c r="E26" s="25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33"/>
      <c r="X26" s="7"/>
      <c r="Y26" s="7"/>
      <c r="Z26" s="7"/>
      <c r="AA26" s="25"/>
      <c r="AB26" s="7"/>
      <c r="AC26" s="7"/>
      <c r="AD26" s="33"/>
      <c r="AE26" s="98"/>
      <c r="AF26" s="7"/>
      <c r="AG26" s="7"/>
      <c r="AH26" s="7"/>
    </row>
    <row r="27" spans="1:35" ht="19.5" customHeight="1" x14ac:dyDescent="0.25">
      <c r="A27" s="203" t="s">
        <v>190</v>
      </c>
      <c r="B27" s="169" t="s">
        <v>157</v>
      </c>
      <c r="C27" s="97" t="s">
        <v>152</v>
      </c>
      <c r="D27" s="97" t="s">
        <v>139</v>
      </c>
      <c r="E27" s="24">
        <f>+F27/471</f>
        <v>10.615711252653927</v>
      </c>
      <c r="F27" s="108">
        <v>5000</v>
      </c>
      <c r="G27" s="24" t="str">
        <f>+G24</f>
        <v>a posteriori</v>
      </c>
      <c r="H27" s="51" t="s">
        <v>0</v>
      </c>
      <c r="I27" s="4" t="s">
        <v>120</v>
      </c>
      <c r="J27" s="5" t="s">
        <v>120</v>
      </c>
      <c r="K27" s="140" t="s">
        <v>120</v>
      </c>
      <c r="L27" s="140" t="s">
        <v>120</v>
      </c>
      <c r="M27" s="4" t="s">
        <v>120</v>
      </c>
      <c r="N27" s="6" t="s">
        <v>120</v>
      </c>
      <c r="O27" s="51"/>
      <c r="P27" s="140">
        <v>41866</v>
      </c>
      <c r="Q27" s="140">
        <f>+P27+10</f>
        <v>41876</v>
      </c>
      <c r="R27" s="140" t="s">
        <v>120</v>
      </c>
      <c r="S27" s="140" t="s">
        <v>120</v>
      </c>
      <c r="T27" s="140">
        <f>+Q27+0</f>
        <v>41876</v>
      </c>
      <c r="U27" s="140" t="s">
        <v>120</v>
      </c>
      <c r="V27" s="140" t="s">
        <v>120</v>
      </c>
      <c r="W27" s="52" t="s">
        <v>0</v>
      </c>
      <c r="X27" s="140">
        <f>+T27+10</f>
        <v>41886</v>
      </c>
      <c r="Y27" s="140" t="s">
        <v>120</v>
      </c>
      <c r="Z27" s="140" t="s">
        <v>120</v>
      </c>
      <c r="AA27" s="140"/>
      <c r="AB27" s="140">
        <f>+X27+5</f>
        <v>41891</v>
      </c>
      <c r="AC27" s="140">
        <f>+AB27+5</f>
        <v>41896</v>
      </c>
      <c r="AD27" s="52" t="s">
        <v>0</v>
      </c>
      <c r="AE27" s="112" t="s">
        <v>120</v>
      </c>
      <c r="AF27" s="140">
        <f>+AC27+20</f>
        <v>41916</v>
      </c>
      <c r="AG27" s="140">
        <f>+AF27+10</f>
        <v>41926</v>
      </c>
      <c r="AH27" s="6"/>
    </row>
    <row r="28" spans="1:35" ht="19.5" customHeight="1" x14ac:dyDescent="0.25">
      <c r="A28" s="233"/>
      <c r="B28" s="152"/>
      <c r="C28" s="97"/>
      <c r="D28" s="97"/>
      <c r="E28" s="24"/>
      <c r="F28" s="139"/>
      <c r="G28" s="4"/>
      <c r="H28" s="51" t="s">
        <v>7</v>
      </c>
      <c r="I28" s="4"/>
      <c r="J28" s="5"/>
      <c r="K28" s="140"/>
      <c r="L28" s="140"/>
      <c r="M28" s="4"/>
      <c r="N28" s="6"/>
      <c r="O28" s="51" t="s">
        <v>7</v>
      </c>
      <c r="P28" s="4"/>
      <c r="Q28" s="4"/>
      <c r="R28" s="113"/>
      <c r="S28" s="113"/>
      <c r="T28" s="113"/>
      <c r="U28" s="4"/>
      <c r="V28" s="4"/>
      <c r="W28" s="51" t="s">
        <v>7</v>
      </c>
      <c r="X28" s="113"/>
      <c r="Y28" s="113"/>
      <c r="Z28" s="113"/>
      <c r="AA28" s="113"/>
      <c r="AB28" s="113"/>
      <c r="AC28" s="113"/>
      <c r="AD28" s="51" t="s">
        <v>7</v>
      </c>
      <c r="AE28" s="112"/>
      <c r="AF28" s="6"/>
      <c r="AG28" s="6"/>
      <c r="AH28" s="6"/>
    </row>
    <row r="29" spans="1:35" ht="19.5" customHeight="1" thickBot="1" x14ac:dyDescent="0.3">
      <c r="A29" s="7"/>
      <c r="B29" s="154"/>
      <c r="C29" s="155"/>
      <c r="D29" s="155"/>
      <c r="E29" s="144"/>
      <c r="F29" s="145"/>
      <c r="G29" s="143"/>
      <c r="H29" s="131"/>
      <c r="I29" s="143"/>
      <c r="J29" s="146"/>
      <c r="K29" s="146"/>
      <c r="L29" s="146"/>
      <c r="M29" s="143"/>
      <c r="N29" s="147"/>
      <c r="O29" s="131"/>
      <c r="P29" s="143"/>
      <c r="Q29" s="143"/>
      <c r="R29" s="143"/>
      <c r="S29" s="143"/>
      <c r="T29" s="143"/>
      <c r="U29" s="143"/>
      <c r="V29" s="143"/>
      <c r="W29" s="131"/>
      <c r="X29" s="148"/>
      <c r="Y29" s="148"/>
      <c r="Z29" s="148"/>
      <c r="AA29" s="144"/>
      <c r="AB29" s="147"/>
      <c r="AC29" s="143"/>
      <c r="AD29" s="131"/>
      <c r="AE29" s="156"/>
      <c r="AF29" s="147"/>
      <c r="AG29" s="147"/>
      <c r="AH29" s="144"/>
    </row>
    <row r="30" spans="1:35" ht="19.5" customHeight="1" thickTop="1" x14ac:dyDescent="0.25">
      <c r="A30" s="203" t="s">
        <v>191</v>
      </c>
      <c r="B30" s="169" t="s">
        <v>158</v>
      </c>
      <c r="C30" s="97" t="s">
        <v>152</v>
      </c>
      <c r="D30" s="97" t="s">
        <v>139</v>
      </c>
      <c r="E30" s="24">
        <f>+F30/471</f>
        <v>10.615711252653927</v>
      </c>
      <c r="F30" s="108">
        <f>+F27</f>
        <v>5000</v>
      </c>
      <c r="G30" s="24" t="str">
        <f>+G27</f>
        <v>a posteriori</v>
      </c>
      <c r="H30" s="51" t="s">
        <v>0</v>
      </c>
      <c r="I30" s="4" t="s">
        <v>120</v>
      </c>
      <c r="J30" s="5" t="s">
        <v>120</v>
      </c>
      <c r="K30" s="140" t="s">
        <v>120</v>
      </c>
      <c r="L30" s="140" t="s">
        <v>120</v>
      </c>
      <c r="M30" s="4" t="s">
        <v>120</v>
      </c>
      <c r="N30" s="6" t="s">
        <v>120</v>
      </c>
      <c r="O30" s="51" t="s">
        <v>0</v>
      </c>
      <c r="P30" s="140">
        <v>41685</v>
      </c>
      <c r="Q30" s="140">
        <f>+P30+10</f>
        <v>41695</v>
      </c>
      <c r="R30" s="140" t="s">
        <v>120</v>
      </c>
      <c r="S30" s="140" t="s">
        <v>120</v>
      </c>
      <c r="T30" s="140">
        <f>+Q30+0</f>
        <v>41695</v>
      </c>
      <c r="U30" s="140" t="s">
        <v>120</v>
      </c>
      <c r="V30" s="140" t="s">
        <v>120</v>
      </c>
      <c r="W30" s="51" t="s">
        <v>0</v>
      </c>
      <c r="X30" s="140">
        <f>+T30+10</f>
        <v>41705</v>
      </c>
      <c r="Y30" s="140" t="s">
        <v>120</v>
      </c>
      <c r="Z30" s="140" t="s">
        <v>120</v>
      </c>
      <c r="AA30" s="140"/>
      <c r="AB30" s="140">
        <f>+X30+5</f>
        <v>41710</v>
      </c>
      <c r="AC30" s="140">
        <f>+AB30+5</f>
        <v>41715</v>
      </c>
      <c r="AD30" s="52" t="s">
        <v>0</v>
      </c>
      <c r="AE30" s="112" t="s">
        <v>120</v>
      </c>
      <c r="AF30" s="140">
        <f>+AC30+20</f>
        <v>41735</v>
      </c>
      <c r="AG30" s="140">
        <f>+AF30+10</f>
        <v>41745</v>
      </c>
      <c r="AH30" s="6"/>
    </row>
    <row r="31" spans="1:35" ht="19.5" customHeight="1" x14ac:dyDescent="0.25">
      <c r="A31" s="232"/>
      <c r="B31" s="152"/>
      <c r="C31" s="97"/>
      <c r="D31" s="97"/>
      <c r="E31" s="24"/>
      <c r="F31" s="139"/>
      <c r="G31" s="4"/>
      <c r="H31" s="51" t="s">
        <v>7</v>
      </c>
      <c r="I31" s="4"/>
      <c r="J31" s="5"/>
      <c r="K31" s="140"/>
      <c r="L31" s="140"/>
      <c r="M31" s="4"/>
      <c r="N31" s="6"/>
      <c r="O31" s="51" t="s">
        <v>7</v>
      </c>
      <c r="P31" s="4"/>
      <c r="Q31" s="4"/>
      <c r="R31" s="113"/>
      <c r="S31" s="113"/>
      <c r="T31" s="113"/>
      <c r="U31" s="4"/>
      <c r="V31" s="4"/>
      <c r="W31" s="51" t="s">
        <v>7</v>
      </c>
      <c r="X31" s="113"/>
      <c r="Y31" s="113"/>
      <c r="Z31" s="113"/>
      <c r="AA31" s="113"/>
      <c r="AB31" s="113"/>
      <c r="AC31" s="113"/>
      <c r="AD31" s="51" t="s">
        <v>7</v>
      </c>
      <c r="AE31" s="112"/>
      <c r="AF31" s="6" t="s">
        <v>120</v>
      </c>
      <c r="AG31" s="6" t="s">
        <v>120</v>
      </c>
      <c r="AH31" s="6"/>
    </row>
    <row r="32" spans="1:35" x14ac:dyDescent="0.25">
      <c r="A32" s="149"/>
      <c r="B32" s="154"/>
      <c r="C32" s="129"/>
      <c r="D32" s="129"/>
      <c r="E32" s="128"/>
      <c r="F32" s="128"/>
      <c r="G32" s="127"/>
      <c r="H32" s="131"/>
      <c r="I32" s="127"/>
      <c r="J32" s="150"/>
      <c r="K32" s="150"/>
      <c r="L32" s="150"/>
      <c r="M32" s="127"/>
      <c r="N32" s="130"/>
      <c r="O32" s="131"/>
      <c r="P32" s="127"/>
      <c r="Q32" s="127"/>
      <c r="R32" s="127"/>
      <c r="S32" s="127"/>
      <c r="T32" s="127"/>
      <c r="U32" s="127"/>
      <c r="V32" s="127"/>
      <c r="W32" s="131"/>
      <c r="X32" s="127"/>
      <c r="Y32" s="127"/>
      <c r="Z32" s="127"/>
      <c r="AA32" s="128"/>
      <c r="AB32" s="130"/>
      <c r="AC32" s="127"/>
      <c r="AD32" s="131"/>
      <c r="AE32" s="157"/>
      <c r="AF32" s="130"/>
      <c r="AG32" s="130"/>
      <c r="AH32" s="128"/>
    </row>
    <row r="33" spans="1:34" x14ac:dyDescent="0.25">
      <c r="A33" s="203" t="s">
        <v>170</v>
      </c>
      <c r="B33" s="169" t="s">
        <v>159</v>
      </c>
      <c r="C33" s="97" t="s">
        <v>152</v>
      </c>
      <c r="D33" s="97" t="s">
        <v>139</v>
      </c>
      <c r="E33" s="24">
        <f>+F33/471</f>
        <v>21.987261146496817</v>
      </c>
      <c r="F33" s="108">
        <v>10356</v>
      </c>
      <c r="G33" s="24" t="str">
        <f>+G30</f>
        <v>a posteriori</v>
      </c>
      <c r="H33" s="51" t="s">
        <v>0</v>
      </c>
      <c r="I33" s="4" t="s">
        <v>120</v>
      </c>
      <c r="J33" s="5" t="s">
        <v>120</v>
      </c>
      <c r="K33" s="140" t="s">
        <v>120</v>
      </c>
      <c r="L33" s="140" t="s">
        <v>120</v>
      </c>
      <c r="M33" s="4" t="s">
        <v>120</v>
      </c>
      <c r="N33" s="6" t="s">
        <v>120</v>
      </c>
      <c r="O33" s="51" t="s">
        <v>0</v>
      </c>
      <c r="P33" s="140">
        <v>41258</v>
      </c>
      <c r="Q33" s="140">
        <f>+P33+10</f>
        <v>41268</v>
      </c>
      <c r="R33" s="140" t="s">
        <v>120</v>
      </c>
      <c r="S33" s="140" t="s">
        <v>120</v>
      </c>
      <c r="T33" s="140">
        <f>+Q33+0</f>
        <v>41268</v>
      </c>
      <c r="U33" s="140" t="s">
        <v>120</v>
      </c>
      <c r="V33" s="140" t="s">
        <v>120</v>
      </c>
      <c r="W33" s="51" t="s">
        <v>0</v>
      </c>
      <c r="X33" s="140">
        <f>+T33+10</f>
        <v>41278</v>
      </c>
      <c r="Y33" s="140" t="s">
        <v>120</v>
      </c>
      <c r="Z33" s="140" t="s">
        <v>120</v>
      </c>
      <c r="AA33" s="140"/>
      <c r="AB33" s="140">
        <f>+X33+5</f>
        <v>41283</v>
      </c>
      <c r="AC33" s="140">
        <f>+AB33+5</f>
        <v>41288</v>
      </c>
      <c r="AD33" s="52" t="s">
        <v>0</v>
      </c>
      <c r="AE33" s="112" t="s">
        <v>120</v>
      </c>
      <c r="AF33" s="140">
        <f>+AC33+20</f>
        <v>41308</v>
      </c>
      <c r="AG33" s="140">
        <f>+AF33+10</f>
        <v>41318</v>
      </c>
      <c r="AH33" s="6"/>
    </row>
    <row r="34" spans="1:34" x14ac:dyDescent="0.25">
      <c r="A34" s="232"/>
      <c r="B34" s="152"/>
      <c r="C34" s="97"/>
      <c r="D34" s="97"/>
      <c r="E34" s="24"/>
      <c r="F34" s="139"/>
      <c r="G34" s="4"/>
      <c r="H34" s="51" t="s">
        <v>7</v>
      </c>
      <c r="I34" s="4"/>
      <c r="J34" s="5"/>
      <c r="K34" s="140"/>
      <c r="L34" s="140"/>
      <c r="M34" s="4"/>
      <c r="N34" s="6"/>
      <c r="O34" s="51" t="s">
        <v>7</v>
      </c>
      <c r="P34" s="4"/>
      <c r="Q34" s="4"/>
      <c r="R34" s="113"/>
      <c r="S34" s="113"/>
      <c r="T34" s="113"/>
      <c r="U34" s="4"/>
      <c r="V34" s="4"/>
      <c r="W34" s="51" t="s">
        <v>7</v>
      </c>
      <c r="X34" s="113"/>
      <c r="Y34" s="113"/>
      <c r="Z34" s="113"/>
      <c r="AA34" s="113"/>
      <c r="AB34" s="113"/>
      <c r="AC34" s="113"/>
      <c r="AD34" s="51" t="s">
        <v>7</v>
      </c>
      <c r="AE34" s="112"/>
      <c r="AF34" s="6"/>
      <c r="AG34" s="6"/>
      <c r="AH34" s="6"/>
    </row>
    <row r="35" spans="1:34" ht="19.5" customHeight="1" x14ac:dyDescent="0.25">
      <c r="A35" s="19"/>
      <c r="B35" s="153"/>
      <c r="C35" s="98"/>
      <c r="D35" s="98"/>
      <c r="E35" s="25"/>
      <c r="F35" s="2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/>
      <c r="X35" s="7"/>
      <c r="Y35" s="7"/>
      <c r="Z35" s="7"/>
      <c r="AA35" s="25"/>
      <c r="AB35" s="7"/>
      <c r="AC35" s="7"/>
      <c r="AD35" s="33"/>
      <c r="AE35" s="98"/>
      <c r="AF35" s="98"/>
      <c r="AG35" s="98"/>
      <c r="AH35" s="7"/>
    </row>
    <row r="36" spans="1:34" ht="19.5" customHeight="1" x14ac:dyDescent="0.25">
      <c r="A36" s="203" t="s">
        <v>192</v>
      </c>
      <c r="B36" s="170" t="s">
        <v>160</v>
      </c>
      <c r="C36" s="97" t="s">
        <v>152</v>
      </c>
      <c r="D36" s="97" t="s">
        <v>139</v>
      </c>
      <c r="E36" s="24">
        <f>+F36/471</f>
        <v>40.382165605095544</v>
      </c>
      <c r="F36" s="139">
        <v>19020</v>
      </c>
      <c r="G36" s="4" t="s">
        <v>116</v>
      </c>
      <c r="H36" s="51" t="s">
        <v>0</v>
      </c>
      <c r="I36" s="4" t="s">
        <v>120</v>
      </c>
      <c r="J36" s="5" t="s">
        <v>120</v>
      </c>
      <c r="K36" s="140">
        <v>41263</v>
      </c>
      <c r="L36" s="140">
        <f>+K36+14</f>
        <v>41277</v>
      </c>
      <c r="M36" s="4" t="s">
        <v>120</v>
      </c>
      <c r="N36" s="6" t="s">
        <v>120</v>
      </c>
      <c r="O36" s="51" t="s">
        <v>0</v>
      </c>
      <c r="P36" s="4" t="s">
        <v>120</v>
      </c>
      <c r="Q36" s="4" t="s">
        <v>120</v>
      </c>
      <c r="R36" s="113">
        <f>L36+15</f>
        <v>41292</v>
      </c>
      <c r="S36" s="113">
        <f>+R36+15</f>
        <v>41307</v>
      </c>
      <c r="T36" s="113" t="s">
        <v>120</v>
      </c>
      <c r="U36" s="4" t="s">
        <v>120</v>
      </c>
      <c r="V36" s="4" t="s">
        <v>120</v>
      </c>
      <c r="W36" s="52" t="s">
        <v>0</v>
      </c>
      <c r="X36" s="113">
        <f>+S36+10</f>
        <v>41317</v>
      </c>
      <c r="Y36" s="113">
        <f>+X36+15</f>
        <v>41332</v>
      </c>
      <c r="Z36" s="113">
        <f>+Y36+15</f>
        <v>41347</v>
      </c>
      <c r="AA36" s="113"/>
      <c r="AB36" s="113">
        <f>+Z36+5</f>
        <v>41352</v>
      </c>
      <c r="AC36" s="113">
        <f>+AB36+5</f>
        <v>41357</v>
      </c>
      <c r="AD36" s="52" t="s">
        <v>0</v>
      </c>
      <c r="AE36" s="112" t="s">
        <v>120</v>
      </c>
      <c r="AF36" s="112" t="s">
        <v>120</v>
      </c>
      <c r="AG36" s="112" t="s">
        <v>120</v>
      </c>
      <c r="AH36" s="6"/>
    </row>
    <row r="37" spans="1:34" ht="30.75" customHeight="1" x14ac:dyDescent="0.25">
      <c r="A37" s="204"/>
      <c r="B37" s="151"/>
      <c r="C37" s="97"/>
      <c r="D37" s="97"/>
      <c r="E37" s="24"/>
      <c r="F37" s="24"/>
      <c r="G37" s="4"/>
      <c r="H37" s="51" t="s">
        <v>7</v>
      </c>
      <c r="I37" s="4"/>
      <c r="J37" s="5"/>
      <c r="K37" s="5"/>
      <c r="L37" s="5"/>
      <c r="M37" s="4"/>
      <c r="N37" s="6"/>
      <c r="O37" s="51"/>
      <c r="P37" s="4"/>
      <c r="Q37" s="4"/>
      <c r="R37" s="4"/>
      <c r="S37" s="4"/>
      <c r="T37" s="4"/>
      <c r="U37" s="4"/>
      <c r="V37" s="4"/>
      <c r="W37" s="51" t="s">
        <v>7</v>
      </c>
      <c r="X37" s="4"/>
      <c r="Y37" s="4"/>
      <c r="Z37" s="4"/>
      <c r="AA37" s="24"/>
      <c r="AB37" s="6"/>
      <c r="AC37" s="4"/>
      <c r="AD37" s="51" t="s">
        <v>7</v>
      </c>
      <c r="AE37" s="112"/>
      <c r="AF37" s="6"/>
      <c r="AG37" s="6"/>
      <c r="AH37" s="6"/>
    </row>
    <row r="38" spans="1:34" ht="19.5" customHeight="1" thickBot="1" x14ac:dyDescent="0.3">
      <c r="A38" s="63"/>
      <c r="B38" s="63"/>
      <c r="C38" s="75"/>
      <c r="D38" s="75"/>
      <c r="E38" s="76"/>
      <c r="F38" s="76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7"/>
      <c r="X38" s="75"/>
      <c r="Y38" s="75"/>
      <c r="Z38" s="75"/>
      <c r="AA38" s="76"/>
      <c r="AB38" s="75"/>
      <c r="AC38" s="75"/>
      <c r="AD38" s="77"/>
      <c r="AE38" s="75"/>
      <c r="AF38" s="75"/>
      <c r="AG38" s="75"/>
      <c r="AH38" s="75"/>
    </row>
    <row r="39" spans="1:34" x14ac:dyDescent="0.25">
      <c r="A39" s="203" t="s">
        <v>172</v>
      </c>
      <c r="B39" s="169" t="s">
        <v>161</v>
      </c>
      <c r="C39" s="97" t="s">
        <v>152</v>
      </c>
      <c r="D39" s="97" t="s">
        <v>139</v>
      </c>
      <c r="E39" s="24">
        <f>+F39/471</f>
        <v>6.369426751592357</v>
      </c>
      <c r="F39" s="108">
        <v>3000</v>
      </c>
      <c r="G39" s="4" t="s">
        <v>119</v>
      </c>
      <c r="H39" s="51" t="s">
        <v>0</v>
      </c>
      <c r="I39" s="4" t="s">
        <v>120</v>
      </c>
      <c r="J39" s="5" t="s">
        <v>120</v>
      </c>
      <c r="K39" s="5" t="s">
        <v>120</v>
      </c>
      <c r="L39" s="5" t="s">
        <v>120</v>
      </c>
      <c r="M39" s="4" t="s">
        <v>120</v>
      </c>
      <c r="N39" s="6" t="s">
        <v>120</v>
      </c>
      <c r="O39" s="51" t="s">
        <v>0</v>
      </c>
      <c r="P39" s="140">
        <v>41728</v>
      </c>
      <c r="Q39" s="140">
        <f>+P39+10</f>
        <v>41738</v>
      </c>
      <c r="R39" s="140" t="s">
        <v>120</v>
      </c>
      <c r="S39" s="140" t="s">
        <v>120</v>
      </c>
      <c r="T39" s="140">
        <f>+Q39+0</f>
        <v>41738</v>
      </c>
      <c r="U39" s="140" t="s">
        <v>120</v>
      </c>
      <c r="V39" s="140" t="s">
        <v>120</v>
      </c>
      <c r="W39" s="51" t="s">
        <v>0</v>
      </c>
      <c r="X39" s="140">
        <f>+T39+10</f>
        <v>41748</v>
      </c>
      <c r="Y39" s="140" t="s">
        <v>120</v>
      </c>
      <c r="Z39" s="140" t="s">
        <v>120</v>
      </c>
      <c r="AA39" s="140"/>
      <c r="AB39" s="140">
        <f>+X39+5</f>
        <v>41753</v>
      </c>
      <c r="AC39" s="140">
        <f>+AB39+5</f>
        <v>41758</v>
      </c>
      <c r="AD39" s="52" t="s">
        <v>0</v>
      </c>
      <c r="AE39" s="112" t="s">
        <v>120</v>
      </c>
      <c r="AF39" s="140">
        <f>+AC39+20</f>
        <v>41778</v>
      </c>
      <c r="AG39" s="140">
        <f>+AF39+10</f>
        <v>41788</v>
      </c>
      <c r="AH39" s="6"/>
    </row>
    <row r="40" spans="1:34" x14ac:dyDescent="0.25">
      <c r="A40" s="232"/>
      <c r="B40" s="152"/>
      <c r="C40" s="97"/>
      <c r="D40" s="97"/>
      <c r="E40" s="24"/>
      <c r="F40" s="139"/>
      <c r="G40" s="4"/>
      <c r="H40" s="51" t="s">
        <v>7</v>
      </c>
      <c r="I40" s="4"/>
      <c r="J40" s="5"/>
      <c r="K40" s="140"/>
      <c r="L40" s="140"/>
      <c r="M40" s="4"/>
      <c r="N40" s="6"/>
      <c r="O40" s="51" t="s">
        <v>7</v>
      </c>
      <c r="P40" s="4"/>
      <c r="Q40" s="4"/>
      <c r="R40" s="113"/>
      <c r="S40" s="113"/>
      <c r="T40" s="113"/>
      <c r="U40" s="4"/>
      <c r="V40" s="4"/>
      <c r="W40" s="51" t="s">
        <v>7</v>
      </c>
      <c r="X40" s="113"/>
      <c r="Y40" s="113"/>
      <c r="Z40" s="113"/>
      <c r="AA40" s="113"/>
      <c r="AB40" s="113"/>
      <c r="AC40" s="113"/>
      <c r="AD40" s="51" t="s">
        <v>7</v>
      </c>
      <c r="AE40" s="112"/>
      <c r="AF40" s="6"/>
      <c r="AG40" s="6"/>
      <c r="AH40" s="6"/>
    </row>
    <row r="41" spans="1:34" ht="19.5" customHeight="1" x14ac:dyDescent="0.25">
      <c r="A41" s="7"/>
      <c r="B41" s="98"/>
      <c r="C41" s="98"/>
      <c r="D41" s="98"/>
      <c r="E41" s="24"/>
      <c r="F41" s="2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3"/>
      <c r="X41" s="7"/>
      <c r="Y41" s="7"/>
      <c r="Z41" s="7"/>
      <c r="AA41" s="25"/>
      <c r="AB41" s="7"/>
      <c r="AC41" s="7"/>
      <c r="AD41" s="33"/>
      <c r="AE41" s="98"/>
      <c r="AF41" s="7"/>
      <c r="AG41" s="7"/>
      <c r="AH41" s="7"/>
    </row>
    <row r="42" spans="1:34" ht="19.5" customHeight="1" x14ac:dyDescent="0.25">
      <c r="A42" s="203" t="s">
        <v>193</v>
      </c>
      <c r="B42" s="170" t="s">
        <v>163</v>
      </c>
      <c r="C42" s="97" t="s">
        <v>152</v>
      </c>
      <c r="D42" s="97" t="s">
        <v>139</v>
      </c>
      <c r="E42" s="24">
        <f>+F42/471</f>
        <v>4.2462845010615711</v>
      </c>
      <c r="F42" s="108">
        <v>2000</v>
      </c>
      <c r="G42" s="4" t="s">
        <v>119</v>
      </c>
      <c r="H42" s="51" t="s">
        <v>0</v>
      </c>
      <c r="I42" s="4" t="s">
        <v>120</v>
      </c>
      <c r="J42" s="4" t="s">
        <v>120</v>
      </c>
      <c r="K42" s="4" t="s">
        <v>120</v>
      </c>
      <c r="L42" s="4" t="s">
        <v>120</v>
      </c>
      <c r="M42" s="4" t="s">
        <v>120</v>
      </c>
      <c r="N42" s="4" t="s">
        <v>120</v>
      </c>
      <c r="O42" s="51" t="s">
        <v>0</v>
      </c>
      <c r="P42" s="113">
        <v>41680</v>
      </c>
      <c r="Q42" s="113">
        <f>+P42+15</f>
        <v>41695</v>
      </c>
      <c r="R42" s="4" t="s">
        <v>120</v>
      </c>
      <c r="S42" s="4" t="s">
        <v>120</v>
      </c>
      <c r="T42" s="113">
        <f>+Q42+0</f>
        <v>41695</v>
      </c>
      <c r="U42" s="4" t="s">
        <v>120</v>
      </c>
      <c r="V42" s="4" t="s">
        <v>120</v>
      </c>
      <c r="W42" s="51" t="s">
        <v>0</v>
      </c>
      <c r="X42" s="113">
        <f>+T42+10</f>
        <v>41705</v>
      </c>
      <c r="Y42" s="113" t="s">
        <v>120</v>
      </c>
      <c r="Z42" s="113" t="s">
        <v>120</v>
      </c>
      <c r="AA42" s="113"/>
      <c r="AB42" s="107">
        <f>+X42+5</f>
        <v>41710</v>
      </c>
      <c r="AC42" s="113">
        <f>+AB42+5</f>
        <v>41715</v>
      </c>
      <c r="AD42" s="51" t="s">
        <v>0</v>
      </c>
      <c r="AE42" s="112" t="s">
        <v>120</v>
      </c>
      <c r="AF42" s="107">
        <f>+AC42+15</f>
        <v>41730</v>
      </c>
      <c r="AG42" s="107">
        <f>+AF42+10</f>
        <v>41740</v>
      </c>
      <c r="AH42" s="6"/>
    </row>
    <row r="43" spans="1:34" ht="31.5" customHeight="1" x14ac:dyDescent="0.25">
      <c r="A43" s="204"/>
      <c r="B43" s="151"/>
      <c r="C43" s="97"/>
      <c r="D43" s="97"/>
      <c r="E43" s="24"/>
      <c r="F43" s="24"/>
      <c r="G43" s="4"/>
      <c r="H43" s="51" t="s">
        <v>7</v>
      </c>
      <c r="I43" s="4"/>
      <c r="J43" s="5"/>
      <c r="K43" s="5"/>
      <c r="L43" s="5"/>
      <c r="M43" s="4"/>
      <c r="N43" s="6"/>
      <c r="O43" s="51" t="s">
        <v>7</v>
      </c>
      <c r="P43" s="4"/>
      <c r="Q43" s="4"/>
      <c r="R43" s="4"/>
      <c r="S43" s="4"/>
      <c r="T43" s="4"/>
      <c r="U43" s="4"/>
      <c r="V43" s="4"/>
      <c r="W43" s="51" t="s">
        <v>7</v>
      </c>
      <c r="X43" s="4"/>
      <c r="Y43" s="4"/>
      <c r="Z43" s="4"/>
      <c r="AA43" s="24"/>
      <c r="AB43" s="6"/>
      <c r="AC43" s="4"/>
      <c r="AD43" s="51" t="s">
        <v>7</v>
      </c>
      <c r="AE43" s="112"/>
      <c r="AF43" s="6"/>
      <c r="AG43" s="6"/>
      <c r="AH43" s="6"/>
    </row>
    <row r="44" spans="1:34" ht="19.5" customHeight="1" x14ac:dyDescent="0.25">
      <c r="A44" s="7"/>
      <c r="B44" s="98"/>
      <c r="C44" s="98"/>
      <c r="D44" s="98"/>
      <c r="E44" s="24"/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3"/>
      <c r="X44" s="7"/>
      <c r="Y44" s="7"/>
      <c r="Z44" s="7"/>
      <c r="AA44" s="25"/>
      <c r="AB44" s="7"/>
      <c r="AC44" s="7"/>
      <c r="AD44" s="33"/>
      <c r="AE44" s="98"/>
      <c r="AF44" s="7"/>
      <c r="AG44" s="7"/>
      <c r="AH44" s="7"/>
    </row>
    <row r="45" spans="1:34" ht="19.5" customHeight="1" x14ac:dyDescent="0.25">
      <c r="A45" s="203" t="s">
        <v>194</v>
      </c>
      <c r="B45" s="170" t="s">
        <v>165</v>
      </c>
      <c r="C45" s="97" t="s">
        <v>152</v>
      </c>
      <c r="D45" s="97" t="s">
        <v>139</v>
      </c>
      <c r="E45" s="24">
        <f>+F45/471</f>
        <v>4.2462845010615711</v>
      </c>
      <c r="F45" s="108">
        <v>2000</v>
      </c>
      <c r="G45" s="4" t="s">
        <v>116</v>
      </c>
      <c r="H45" s="51" t="s">
        <v>0</v>
      </c>
      <c r="I45" s="4" t="s">
        <v>120</v>
      </c>
      <c r="J45" s="4" t="s">
        <v>120</v>
      </c>
      <c r="K45" s="4" t="s">
        <v>120</v>
      </c>
      <c r="L45" s="4" t="s">
        <v>120</v>
      </c>
      <c r="M45" s="4" t="s">
        <v>120</v>
      </c>
      <c r="N45" s="4" t="s">
        <v>120</v>
      </c>
      <c r="O45" s="51" t="s">
        <v>0</v>
      </c>
      <c r="P45" s="107">
        <v>41671</v>
      </c>
      <c r="Q45" s="107">
        <f>+P45+5</f>
        <v>41676</v>
      </c>
      <c r="R45" s="107" t="s">
        <v>120</v>
      </c>
      <c r="S45" s="107" t="s">
        <v>120</v>
      </c>
      <c r="T45" s="107">
        <f>Q45+0</f>
        <v>41676</v>
      </c>
      <c r="U45" s="107" t="s">
        <v>120</v>
      </c>
      <c r="V45" s="107" t="s">
        <v>120</v>
      </c>
      <c r="W45" s="52" t="s">
        <v>0</v>
      </c>
      <c r="X45" s="107">
        <f>+T45+5</f>
        <v>41681</v>
      </c>
      <c r="Y45" s="107">
        <f>+X45+7</f>
        <v>41688</v>
      </c>
      <c r="Z45" s="107">
        <f>Y45+15</f>
        <v>41703</v>
      </c>
      <c r="AA45" s="107"/>
      <c r="AB45" s="107">
        <f>+Z45+5</f>
        <v>41708</v>
      </c>
      <c r="AC45" s="107">
        <f>+AB45+5</f>
        <v>41713</v>
      </c>
      <c r="AD45" s="52" t="s">
        <v>0</v>
      </c>
      <c r="AE45" s="96" t="s">
        <v>120</v>
      </c>
      <c r="AF45" s="107">
        <f>+AC45+90</f>
        <v>41803</v>
      </c>
      <c r="AG45" s="107">
        <f>+AF45+15</f>
        <v>41818</v>
      </c>
      <c r="AH45" s="4"/>
    </row>
    <row r="46" spans="1:34" ht="19.5" customHeight="1" x14ac:dyDescent="0.25">
      <c r="A46" s="204"/>
      <c r="B46" s="151"/>
      <c r="C46" s="97"/>
      <c r="D46" s="97"/>
      <c r="E46" s="24"/>
      <c r="F46" s="24"/>
      <c r="G46" s="4"/>
      <c r="H46" s="51" t="s">
        <v>7</v>
      </c>
      <c r="I46" s="4"/>
      <c r="J46" s="5"/>
      <c r="K46" s="5"/>
      <c r="L46" s="5"/>
      <c r="M46" s="4"/>
      <c r="N46" s="6"/>
      <c r="O46" s="51" t="s">
        <v>7</v>
      </c>
      <c r="P46" s="4"/>
      <c r="Q46" s="4"/>
      <c r="R46" s="4"/>
      <c r="S46" s="4"/>
      <c r="T46" s="4"/>
      <c r="U46" s="4"/>
      <c r="V46" s="4"/>
      <c r="W46" s="51" t="s">
        <v>7</v>
      </c>
      <c r="X46" s="4"/>
      <c r="Y46" s="4"/>
      <c r="Z46" s="4"/>
      <c r="AA46" s="24"/>
      <c r="AB46" s="6"/>
      <c r="AC46" s="4"/>
      <c r="AD46" s="51" t="s">
        <v>7</v>
      </c>
      <c r="AE46" s="97"/>
      <c r="AF46" s="4"/>
      <c r="AG46" s="4"/>
      <c r="AH46" s="4"/>
    </row>
    <row r="47" spans="1:34" x14ac:dyDescent="0.25">
      <c r="A47" s="149"/>
      <c r="B47" s="154"/>
      <c r="C47" s="129"/>
      <c r="D47" s="129"/>
      <c r="E47" s="128"/>
      <c r="F47" s="128"/>
      <c r="G47" s="127"/>
      <c r="H47" s="131"/>
      <c r="I47" s="127"/>
      <c r="J47" s="150"/>
      <c r="K47" s="150"/>
      <c r="L47" s="150"/>
      <c r="M47" s="127"/>
      <c r="N47" s="130"/>
      <c r="O47" s="131"/>
      <c r="P47" s="127"/>
      <c r="Q47" s="127"/>
      <c r="R47" s="127"/>
      <c r="S47" s="127"/>
      <c r="T47" s="127"/>
      <c r="U47" s="127"/>
      <c r="V47" s="127"/>
      <c r="W47" s="131"/>
      <c r="X47" s="127"/>
      <c r="Y47" s="127"/>
      <c r="Z47" s="127"/>
      <c r="AA47" s="128"/>
      <c r="AB47" s="130"/>
      <c r="AC47" s="127"/>
      <c r="AD47" s="131"/>
      <c r="AE47" s="157"/>
      <c r="AF47" s="130"/>
      <c r="AG47" s="130"/>
      <c r="AH47" s="128"/>
    </row>
    <row r="48" spans="1:34" x14ac:dyDescent="0.25">
      <c r="A48" s="222" t="s">
        <v>173</v>
      </c>
      <c r="B48" s="169" t="s">
        <v>166</v>
      </c>
      <c r="C48" s="97" t="s">
        <v>152</v>
      </c>
      <c r="D48" s="97" t="s">
        <v>139</v>
      </c>
      <c r="E48" s="24">
        <f>+F48/471</f>
        <v>4.2462845010615711</v>
      </c>
      <c r="F48" s="108">
        <v>2000</v>
      </c>
      <c r="G48" s="4" t="s">
        <v>119</v>
      </c>
      <c r="H48" s="51" t="s">
        <v>0</v>
      </c>
      <c r="I48" s="4" t="s">
        <v>120</v>
      </c>
      <c r="J48" s="5" t="s">
        <v>120</v>
      </c>
      <c r="K48" s="5" t="s">
        <v>120</v>
      </c>
      <c r="L48" s="5" t="s">
        <v>120</v>
      </c>
      <c r="M48" s="4" t="s">
        <v>120</v>
      </c>
      <c r="N48" s="6" t="s">
        <v>120</v>
      </c>
      <c r="O48" s="51" t="s">
        <v>0</v>
      </c>
      <c r="P48" s="140">
        <v>41759</v>
      </c>
      <c r="Q48" s="140">
        <f>+P48+10</f>
        <v>41769</v>
      </c>
      <c r="R48" s="140" t="s">
        <v>120</v>
      </c>
      <c r="S48" s="140" t="s">
        <v>120</v>
      </c>
      <c r="T48" s="140">
        <f>+Q48+0</f>
        <v>41769</v>
      </c>
      <c r="U48" s="140" t="s">
        <v>120</v>
      </c>
      <c r="V48" s="140" t="s">
        <v>120</v>
      </c>
      <c r="W48" s="51" t="s">
        <v>0</v>
      </c>
      <c r="X48" s="140">
        <f>+T48+10</f>
        <v>41779</v>
      </c>
      <c r="Y48" s="140" t="s">
        <v>120</v>
      </c>
      <c r="Z48" s="140" t="s">
        <v>120</v>
      </c>
      <c r="AA48" s="140"/>
      <c r="AB48" s="140">
        <f>+X48+5</f>
        <v>41784</v>
      </c>
      <c r="AC48" s="140">
        <f>+AB48+5</f>
        <v>41789</v>
      </c>
      <c r="AD48" s="52" t="s">
        <v>0</v>
      </c>
      <c r="AE48" s="112" t="s">
        <v>120</v>
      </c>
      <c r="AF48" s="140">
        <f>+AC48+20</f>
        <v>41809</v>
      </c>
      <c r="AG48" s="140">
        <f>+AF48+10</f>
        <v>41819</v>
      </c>
      <c r="AH48" s="6"/>
    </row>
    <row r="49" spans="1:34" x14ac:dyDescent="0.25">
      <c r="A49" s="223"/>
      <c r="B49" s="152"/>
      <c r="C49" s="97"/>
      <c r="D49" s="97"/>
      <c r="E49" s="24"/>
      <c r="F49" s="139"/>
      <c r="G49" s="4"/>
      <c r="H49" s="51" t="s">
        <v>7</v>
      </c>
      <c r="I49" s="4"/>
      <c r="J49" s="5"/>
      <c r="K49" s="140"/>
      <c r="L49" s="140"/>
      <c r="M49" s="4"/>
      <c r="N49" s="6"/>
      <c r="O49" s="51" t="s">
        <v>7</v>
      </c>
      <c r="P49" s="4"/>
      <c r="Q49" s="4"/>
      <c r="R49" s="113"/>
      <c r="S49" s="113"/>
      <c r="T49" s="113"/>
      <c r="U49" s="4"/>
      <c r="V49" s="4"/>
      <c r="W49" s="51" t="s">
        <v>7</v>
      </c>
      <c r="X49" s="113"/>
      <c r="Y49" s="113"/>
      <c r="Z49" s="113"/>
      <c r="AA49" s="113"/>
      <c r="AB49" s="113"/>
      <c r="AC49" s="113"/>
      <c r="AD49" s="51" t="s">
        <v>7</v>
      </c>
      <c r="AE49" s="112" t="s">
        <v>120</v>
      </c>
      <c r="AF49" s="6" t="s">
        <v>120</v>
      </c>
      <c r="AG49" s="6" t="s">
        <v>120</v>
      </c>
      <c r="AH49" s="6"/>
    </row>
    <row r="50" spans="1:34" x14ac:dyDescent="0.25">
      <c r="A50" s="149"/>
      <c r="B50" s="154"/>
      <c r="C50" s="129"/>
      <c r="D50" s="129"/>
      <c r="E50" s="128"/>
      <c r="F50" s="128"/>
      <c r="G50" s="127"/>
      <c r="H50" s="131"/>
      <c r="I50" s="127"/>
      <c r="J50" s="150"/>
      <c r="K50" s="150"/>
      <c r="L50" s="150"/>
      <c r="M50" s="127"/>
      <c r="N50" s="130"/>
      <c r="O50" s="131"/>
      <c r="P50" s="127"/>
      <c r="Q50" s="127"/>
      <c r="R50" s="127"/>
      <c r="S50" s="127"/>
      <c r="T50" s="127"/>
      <c r="U50" s="127"/>
      <c r="V50" s="127"/>
      <c r="W50" s="131"/>
      <c r="X50" s="127"/>
      <c r="Y50" s="127"/>
      <c r="Z50" s="127"/>
      <c r="AA50" s="128"/>
      <c r="AB50" s="130"/>
      <c r="AC50" s="127"/>
      <c r="AD50" s="131"/>
      <c r="AE50" s="157"/>
      <c r="AF50" s="130"/>
      <c r="AG50" s="130"/>
      <c r="AH50" s="128"/>
    </row>
    <row r="51" spans="1:34" ht="18.75" customHeight="1" x14ac:dyDescent="0.25">
      <c r="A51" s="222" t="s">
        <v>195</v>
      </c>
      <c r="B51" s="169" t="s">
        <v>167</v>
      </c>
      <c r="C51" s="97" t="s">
        <v>152</v>
      </c>
      <c r="D51" s="97" t="s">
        <v>139</v>
      </c>
      <c r="E51" s="24">
        <f>+F51/471</f>
        <v>21.231422505307854</v>
      </c>
      <c r="F51" s="108">
        <v>10000</v>
      </c>
      <c r="G51" s="4" t="s">
        <v>119</v>
      </c>
      <c r="H51" s="51" t="s">
        <v>0</v>
      </c>
      <c r="I51" s="4" t="s">
        <v>120</v>
      </c>
      <c r="J51" s="5" t="s">
        <v>120</v>
      </c>
      <c r="K51" s="5" t="s">
        <v>120</v>
      </c>
      <c r="L51" s="5" t="s">
        <v>120</v>
      </c>
      <c r="M51" s="4" t="s">
        <v>120</v>
      </c>
      <c r="N51" s="6" t="s">
        <v>120</v>
      </c>
      <c r="O51" s="51" t="s">
        <v>0</v>
      </c>
      <c r="P51" s="140">
        <v>41728</v>
      </c>
      <c r="Q51" s="140">
        <f>+P51+10</f>
        <v>41738</v>
      </c>
      <c r="R51" s="140" t="s">
        <v>120</v>
      </c>
      <c r="S51" s="140" t="s">
        <v>120</v>
      </c>
      <c r="T51" s="140">
        <f>+Q51+0</f>
        <v>41738</v>
      </c>
      <c r="U51" s="140" t="s">
        <v>120</v>
      </c>
      <c r="V51" s="140" t="s">
        <v>120</v>
      </c>
      <c r="W51" s="51" t="s">
        <v>0</v>
      </c>
      <c r="X51" s="140">
        <f>+T51+10</f>
        <v>41748</v>
      </c>
      <c r="Y51" s="140" t="s">
        <v>120</v>
      </c>
      <c r="Z51" s="140" t="s">
        <v>120</v>
      </c>
      <c r="AA51" s="140"/>
      <c r="AB51" s="140">
        <f>+X51+5</f>
        <v>41753</v>
      </c>
      <c r="AC51" s="140">
        <f>+AB51+5</f>
        <v>41758</v>
      </c>
      <c r="AD51" s="52" t="s">
        <v>0</v>
      </c>
      <c r="AE51" s="112" t="s">
        <v>120</v>
      </c>
      <c r="AF51" s="140">
        <f>+AC51+20</f>
        <v>41778</v>
      </c>
      <c r="AG51" s="140">
        <f>+AF51+10</f>
        <v>41788</v>
      </c>
      <c r="AH51" s="6"/>
    </row>
    <row r="52" spans="1:34" x14ac:dyDescent="0.25">
      <c r="A52" s="223"/>
      <c r="B52" s="152"/>
      <c r="C52" s="97"/>
      <c r="D52" s="97"/>
      <c r="E52" s="24"/>
      <c r="F52" s="139"/>
      <c r="G52" s="4"/>
      <c r="H52" s="51" t="s">
        <v>7</v>
      </c>
      <c r="I52" s="4"/>
      <c r="J52" s="5"/>
      <c r="K52" s="140"/>
      <c r="L52" s="140"/>
      <c r="M52" s="4"/>
      <c r="N52" s="6"/>
      <c r="O52" s="51" t="s">
        <v>7</v>
      </c>
      <c r="P52" s="4"/>
      <c r="Q52" s="4"/>
      <c r="R52" s="113"/>
      <c r="S52" s="113"/>
      <c r="T52" s="113"/>
      <c r="U52" s="4"/>
      <c r="V52" s="4"/>
      <c r="W52" s="51" t="s">
        <v>7</v>
      </c>
      <c r="X52" s="113"/>
      <c r="Y52" s="113"/>
      <c r="Z52" s="113"/>
      <c r="AA52" s="113"/>
      <c r="AB52" s="113"/>
      <c r="AC52" s="113"/>
      <c r="AD52" s="51" t="s">
        <v>7</v>
      </c>
      <c r="AE52" s="112"/>
      <c r="AF52" s="6"/>
      <c r="AG52" s="6"/>
      <c r="AH52" s="6"/>
    </row>
    <row r="53" spans="1:34" x14ac:dyDescent="0.25">
      <c r="A53" s="149"/>
      <c r="B53" s="154"/>
      <c r="C53" s="129"/>
      <c r="D53" s="129"/>
      <c r="E53" s="128"/>
      <c r="F53" s="128"/>
      <c r="G53" s="127"/>
      <c r="H53" s="131"/>
      <c r="I53" s="127"/>
      <c r="J53" s="150"/>
      <c r="K53" s="150"/>
      <c r="L53" s="150"/>
      <c r="M53" s="127"/>
      <c r="N53" s="130"/>
      <c r="O53" s="131"/>
      <c r="P53" s="127"/>
      <c r="Q53" s="127"/>
      <c r="R53" s="127"/>
      <c r="S53" s="127"/>
      <c r="T53" s="127"/>
      <c r="U53" s="127"/>
      <c r="V53" s="127"/>
      <c r="W53" s="131"/>
      <c r="X53" s="127"/>
      <c r="Y53" s="127"/>
      <c r="Z53" s="127"/>
      <c r="AA53" s="128"/>
      <c r="AB53" s="130"/>
      <c r="AC53" s="127"/>
      <c r="AD53" s="131"/>
      <c r="AE53" s="157"/>
      <c r="AF53" s="130"/>
      <c r="AG53" s="130"/>
      <c r="AH53" s="128"/>
    </row>
    <row r="54" spans="1:34" x14ac:dyDescent="0.25">
      <c r="A54" s="222" t="s">
        <v>174</v>
      </c>
      <c r="B54" s="169" t="s">
        <v>168</v>
      </c>
      <c r="C54" s="97" t="s">
        <v>152</v>
      </c>
      <c r="D54" s="97" t="s">
        <v>139</v>
      </c>
      <c r="E54" s="24">
        <f>+F54/471</f>
        <v>4.2462845010615711</v>
      </c>
      <c r="F54" s="108">
        <v>2000</v>
      </c>
      <c r="G54" s="4" t="s">
        <v>119</v>
      </c>
      <c r="H54" s="51" t="s">
        <v>0</v>
      </c>
      <c r="I54" s="4" t="s">
        <v>120</v>
      </c>
      <c r="J54" s="5" t="s">
        <v>120</v>
      </c>
      <c r="K54" s="5" t="s">
        <v>120</v>
      </c>
      <c r="L54" s="5" t="s">
        <v>120</v>
      </c>
      <c r="M54" s="4" t="s">
        <v>120</v>
      </c>
      <c r="N54" s="6" t="s">
        <v>120</v>
      </c>
      <c r="O54" s="51" t="s">
        <v>0</v>
      </c>
      <c r="P54" s="140">
        <v>41789</v>
      </c>
      <c r="Q54" s="140">
        <f>+P54+10</f>
        <v>41799</v>
      </c>
      <c r="R54" s="140" t="s">
        <v>120</v>
      </c>
      <c r="S54" s="140" t="s">
        <v>120</v>
      </c>
      <c r="T54" s="140">
        <f>+Q54+0</f>
        <v>41799</v>
      </c>
      <c r="U54" s="140" t="s">
        <v>120</v>
      </c>
      <c r="V54" s="140" t="s">
        <v>120</v>
      </c>
      <c r="W54" s="51" t="s">
        <v>0</v>
      </c>
      <c r="X54" s="140">
        <f>+T54+10</f>
        <v>41809</v>
      </c>
      <c r="Y54" s="140" t="s">
        <v>120</v>
      </c>
      <c r="Z54" s="140" t="s">
        <v>120</v>
      </c>
      <c r="AA54" s="140"/>
      <c r="AB54" s="140">
        <f>+X54+5</f>
        <v>41814</v>
      </c>
      <c r="AC54" s="140">
        <f>+AB54+5</f>
        <v>41819</v>
      </c>
      <c r="AD54" s="52" t="s">
        <v>0</v>
      </c>
      <c r="AE54" s="112" t="s">
        <v>120</v>
      </c>
      <c r="AF54" s="140">
        <f>+AC54+20</f>
        <v>41839</v>
      </c>
      <c r="AG54" s="140">
        <f>+AF54+10</f>
        <v>41849</v>
      </c>
      <c r="AH54" s="6"/>
    </row>
    <row r="55" spans="1:34" x14ac:dyDescent="0.25">
      <c r="A55" s="223"/>
      <c r="B55" s="152"/>
      <c r="C55" s="97"/>
      <c r="D55" s="97"/>
      <c r="E55" s="24"/>
      <c r="F55" s="139"/>
      <c r="G55" s="4"/>
      <c r="H55" s="51" t="s">
        <v>7</v>
      </c>
      <c r="I55" s="4"/>
      <c r="J55" s="5"/>
      <c r="K55" s="140"/>
      <c r="L55" s="140"/>
      <c r="M55" s="4"/>
      <c r="N55" s="6"/>
      <c r="O55" s="51" t="s">
        <v>7</v>
      </c>
      <c r="P55" s="4"/>
      <c r="Q55" s="4"/>
      <c r="R55" s="113"/>
      <c r="S55" s="113"/>
      <c r="T55" s="113"/>
      <c r="U55" s="4"/>
      <c r="V55" s="4"/>
      <c r="W55" s="51" t="s">
        <v>7</v>
      </c>
      <c r="X55" s="113"/>
      <c r="Y55" s="113"/>
      <c r="Z55" s="113"/>
      <c r="AA55" s="113"/>
      <c r="AB55" s="113"/>
      <c r="AC55" s="113"/>
      <c r="AD55" s="51" t="s">
        <v>7</v>
      </c>
      <c r="AE55" s="112"/>
      <c r="AF55" s="6"/>
      <c r="AG55" s="6"/>
      <c r="AH55" s="6"/>
    </row>
    <row r="56" spans="1:34" x14ac:dyDescent="0.25">
      <c r="A56" s="183"/>
      <c r="B56" s="184"/>
      <c r="C56" s="129"/>
      <c r="D56" s="129"/>
      <c r="E56" s="128"/>
      <c r="F56" s="185"/>
      <c r="G56" s="127"/>
      <c r="H56" s="131"/>
      <c r="I56" s="127"/>
      <c r="J56" s="150"/>
      <c r="K56" s="186"/>
      <c r="L56" s="186"/>
      <c r="M56" s="127"/>
      <c r="N56" s="130"/>
      <c r="O56" s="131"/>
      <c r="P56" s="127"/>
      <c r="Q56" s="127"/>
      <c r="R56" s="187"/>
      <c r="S56" s="187"/>
      <c r="T56" s="187"/>
      <c r="U56" s="127"/>
      <c r="V56" s="127"/>
      <c r="W56" s="131"/>
      <c r="X56" s="187"/>
      <c r="Y56" s="187"/>
      <c r="Z56" s="187"/>
      <c r="AA56" s="187"/>
      <c r="AB56" s="188"/>
      <c r="AC56" s="187"/>
      <c r="AD56" s="126"/>
      <c r="AE56" s="157"/>
      <c r="AF56" s="130"/>
      <c r="AG56" s="130"/>
      <c r="AH56" s="130"/>
    </row>
    <row r="57" spans="1:34" ht="18.75" customHeight="1" x14ac:dyDescent="0.25">
      <c r="A57" s="222" t="s">
        <v>196</v>
      </c>
      <c r="B57" s="181" t="s">
        <v>169</v>
      </c>
      <c r="C57" s="175" t="s">
        <v>152</v>
      </c>
      <c r="D57" s="175" t="s">
        <v>139</v>
      </c>
      <c r="E57" s="24">
        <f>+F57/471</f>
        <v>6.7940552016985141</v>
      </c>
      <c r="F57" s="192">
        <v>3200</v>
      </c>
      <c r="G57" s="4" t="s">
        <v>119</v>
      </c>
      <c r="H57" s="51" t="s">
        <v>0</v>
      </c>
      <c r="I57" s="177" t="s">
        <v>120</v>
      </c>
      <c r="J57" s="178" t="s">
        <v>120</v>
      </c>
      <c r="K57" s="178" t="s">
        <v>120</v>
      </c>
      <c r="L57" s="178" t="s">
        <v>120</v>
      </c>
      <c r="M57" s="177" t="s">
        <v>120</v>
      </c>
      <c r="N57" s="179" t="s">
        <v>120</v>
      </c>
      <c r="O57" s="51" t="s">
        <v>0</v>
      </c>
      <c r="P57" s="177" t="s">
        <v>203</v>
      </c>
      <c r="Q57" s="177" t="s">
        <v>204</v>
      </c>
      <c r="R57" s="177" t="s">
        <v>120</v>
      </c>
      <c r="S57" s="177" t="s">
        <v>120</v>
      </c>
      <c r="T57" s="177" t="s">
        <v>204</v>
      </c>
      <c r="U57" s="177" t="s">
        <v>120</v>
      </c>
      <c r="V57" s="177" t="s">
        <v>120</v>
      </c>
      <c r="W57" s="51" t="s">
        <v>0</v>
      </c>
      <c r="X57" s="177" t="s">
        <v>205</v>
      </c>
      <c r="Y57" s="177" t="s">
        <v>120</v>
      </c>
      <c r="Z57" s="177" t="s">
        <v>120</v>
      </c>
      <c r="AA57" s="176"/>
      <c r="AB57" s="179" t="s">
        <v>206</v>
      </c>
      <c r="AC57" s="177" t="s">
        <v>207</v>
      </c>
      <c r="AD57" s="52" t="s">
        <v>0</v>
      </c>
      <c r="AE57" s="180" t="s">
        <v>120</v>
      </c>
      <c r="AF57" s="179" t="s">
        <v>208</v>
      </c>
      <c r="AG57" s="179" t="s">
        <v>209</v>
      </c>
      <c r="AH57" s="176"/>
    </row>
    <row r="58" spans="1:34" x14ac:dyDescent="0.25">
      <c r="A58" s="223"/>
      <c r="B58" s="152"/>
      <c r="C58" s="97"/>
      <c r="D58" s="97"/>
      <c r="E58" s="24"/>
      <c r="F58" s="139"/>
      <c r="G58" s="4"/>
      <c r="H58" s="51" t="s">
        <v>7</v>
      </c>
      <c r="I58" s="4"/>
      <c r="J58" s="5"/>
      <c r="K58" s="140"/>
      <c r="L58" s="140"/>
      <c r="M58" s="4"/>
      <c r="N58" s="6"/>
      <c r="O58" s="51" t="s">
        <v>7</v>
      </c>
      <c r="P58" s="4"/>
      <c r="Q58" s="4"/>
      <c r="R58" s="113"/>
      <c r="S58" s="113"/>
      <c r="T58" s="113"/>
      <c r="U58" s="4"/>
      <c r="V58" s="4"/>
      <c r="W58" s="51" t="s">
        <v>7</v>
      </c>
      <c r="X58" s="113"/>
      <c r="Y58" s="113"/>
      <c r="Z58" s="113"/>
      <c r="AA58" s="113"/>
      <c r="AB58" s="113"/>
      <c r="AC58" s="113"/>
      <c r="AD58" s="51" t="s">
        <v>7</v>
      </c>
      <c r="AE58" s="112" t="s">
        <v>120</v>
      </c>
      <c r="AF58" s="6" t="s">
        <v>120</v>
      </c>
      <c r="AG58" s="6" t="s">
        <v>120</v>
      </c>
      <c r="AH58" s="6"/>
    </row>
    <row r="59" spans="1:34" x14ac:dyDescent="0.25">
      <c r="A59" s="149"/>
      <c r="B59" s="154"/>
      <c r="C59" s="129"/>
      <c r="D59" s="129"/>
      <c r="E59" s="128"/>
      <c r="F59" s="128"/>
      <c r="G59" s="127"/>
      <c r="H59" s="131"/>
      <c r="I59" s="127"/>
      <c r="J59" s="150"/>
      <c r="K59" s="150"/>
      <c r="L59" s="150"/>
      <c r="M59" s="127"/>
      <c r="N59" s="130"/>
      <c r="O59" s="131"/>
      <c r="P59" s="127"/>
      <c r="Q59" s="127"/>
      <c r="R59" s="127"/>
      <c r="S59" s="127"/>
      <c r="T59" s="127"/>
      <c r="U59" s="127"/>
      <c r="V59" s="127"/>
      <c r="W59" s="131"/>
      <c r="X59" s="127"/>
      <c r="Y59" s="127"/>
      <c r="Z59" s="127"/>
      <c r="AA59" s="128"/>
      <c r="AB59" s="130"/>
      <c r="AC59" s="127"/>
      <c r="AD59" s="131"/>
      <c r="AE59" s="157"/>
      <c r="AF59" s="130"/>
      <c r="AG59" s="130"/>
      <c r="AH59" s="128"/>
    </row>
    <row r="60" spans="1:34" ht="16.5" customHeight="1" x14ac:dyDescent="0.25">
      <c r="A60" s="222" t="s">
        <v>197</v>
      </c>
      <c r="B60" s="181" t="s">
        <v>171</v>
      </c>
      <c r="C60" s="175" t="s">
        <v>152</v>
      </c>
      <c r="D60" s="175" t="s">
        <v>139</v>
      </c>
      <c r="E60" s="24">
        <f>+F60/471</f>
        <v>12.738853503184714</v>
      </c>
      <c r="F60" s="192">
        <v>6000</v>
      </c>
      <c r="G60" s="4" t="s">
        <v>119</v>
      </c>
      <c r="H60" s="51" t="s">
        <v>0</v>
      </c>
      <c r="I60" s="177" t="s">
        <v>120</v>
      </c>
      <c r="J60" s="178" t="s">
        <v>120</v>
      </c>
      <c r="K60" s="178" t="s">
        <v>120</v>
      </c>
      <c r="L60" s="178" t="s">
        <v>120</v>
      </c>
      <c r="M60" s="177" t="s">
        <v>120</v>
      </c>
      <c r="N60" s="179" t="s">
        <v>120</v>
      </c>
      <c r="O60" s="51" t="s">
        <v>0</v>
      </c>
      <c r="P60" s="182" t="s">
        <v>210</v>
      </c>
      <c r="Q60" s="182" t="s">
        <v>211</v>
      </c>
      <c r="R60" s="177" t="s">
        <v>120</v>
      </c>
      <c r="S60" s="177" t="s">
        <v>120</v>
      </c>
      <c r="T60" s="182" t="s">
        <v>211</v>
      </c>
      <c r="U60" s="177" t="s">
        <v>120</v>
      </c>
      <c r="V60" s="177" t="s">
        <v>120</v>
      </c>
      <c r="W60" s="51" t="s">
        <v>0</v>
      </c>
      <c r="X60" s="182" t="s">
        <v>212</v>
      </c>
      <c r="Y60" s="177" t="s">
        <v>120</v>
      </c>
      <c r="Z60" s="177" t="s">
        <v>120</v>
      </c>
      <c r="AA60" s="176"/>
      <c r="AB60" s="182" t="s">
        <v>206</v>
      </c>
      <c r="AC60" s="182" t="s">
        <v>207</v>
      </c>
      <c r="AD60" s="52" t="s">
        <v>0</v>
      </c>
      <c r="AE60" s="180" t="s">
        <v>120</v>
      </c>
      <c r="AF60" s="182" t="s">
        <v>213</v>
      </c>
      <c r="AG60" s="182" t="s">
        <v>214</v>
      </c>
      <c r="AH60" s="176"/>
    </row>
    <row r="61" spans="1:34" x14ac:dyDescent="0.25">
      <c r="A61" s="223"/>
      <c r="B61" s="152"/>
      <c r="C61" s="97"/>
      <c r="D61" s="97"/>
      <c r="E61" s="24"/>
      <c r="F61" s="139"/>
      <c r="G61" s="4"/>
      <c r="H61" s="51" t="s">
        <v>7</v>
      </c>
      <c r="I61" s="4"/>
      <c r="J61" s="5"/>
      <c r="K61" s="140"/>
      <c r="L61" s="140"/>
      <c r="M61" s="4"/>
      <c r="N61" s="6"/>
      <c r="O61" s="51" t="s">
        <v>7</v>
      </c>
      <c r="P61" s="4"/>
      <c r="Q61" s="4"/>
      <c r="R61" s="113"/>
      <c r="S61" s="113"/>
      <c r="T61" s="113"/>
      <c r="U61" s="4"/>
      <c r="V61" s="4"/>
      <c r="W61" s="51" t="s">
        <v>7</v>
      </c>
      <c r="X61" s="113"/>
      <c r="Y61" s="113">
        <f>+X61+15</f>
        <v>15</v>
      </c>
      <c r="Z61" s="113">
        <f>+Y61+15</f>
        <v>30</v>
      </c>
      <c r="AA61" s="113"/>
      <c r="AB61" s="113"/>
      <c r="AC61" s="113"/>
      <c r="AD61" s="51" t="s">
        <v>7</v>
      </c>
      <c r="AE61" s="112" t="s">
        <v>120</v>
      </c>
      <c r="AF61" s="6" t="s">
        <v>120</v>
      </c>
      <c r="AG61" s="6" t="s">
        <v>120</v>
      </c>
      <c r="AH61" s="6"/>
    </row>
    <row r="62" spans="1:34" x14ac:dyDescent="0.25">
      <c r="A62" s="149"/>
      <c r="B62" s="154"/>
      <c r="C62" s="129"/>
      <c r="D62" s="129"/>
      <c r="E62" s="128"/>
      <c r="F62" s="128"/>
      <c r="G62" s="127"/>
      <c r="H62" s="131"/>
      <c r="I62" s="127"/>
      <c r="J62" s="150"/>
      <c r="K62" s="150"/>
      <c r="L62" s="150"/>
      <c r="M62" s="127"/>
      <c r="N62" s="130"/>
      <c r="O62" s="131"/>
      <c r="P62" s="127"/>
      <c r="Q62" s="127"/>
      <c r="R62" s="127"/>
      <c r="S62" s="127"/>
      <c r="T62" s="127"/>
      <c r="U62" s="127"/>
      <c r="V62" s="127"/>
      <c r="W62" s="131"/>
      <c r="X62" s="127"/>
      <c r="Y62" s="127"/>
      <c r="Z62" s="127"/>
      <c r="AA62" s="128"/>
      <c r="AB62" s="130"/>
      <c r="AC62" s="127"/>
      <c r="AD62" s="131"/>
      <c r="AE62" s="157"/>
      <c r="AF62" s="130"/>
      <c r="AG62" s="130"/>
      <c r="AH62" s="128"/>
    </row>
    <row r="63" spans="1:34" x14ac:dyDescent="0.25">
      <c r="A63" s="227" t="s">
        <v>175</v>
      </c>
      <c r="B63" s="228"/>
      <c r="C63" s="228"/>
      <c r="D63" s="229"/>
      <c r="E63" s="23">
        <f>SUM(E18:E62)</f>
        <v>204.04246284501065</v>
      </c>
      <c r="F63" s="193">
        <f>SUM(F18:F62)</f>
        <v>96104</v>
      </c>
    </row>
    <row r="66" spans="1:6" x14ac:dyDescent="0.25">
      <c r="A66" s="13" t="s">
        <v>176</v>
      </c>
    </row>
    <row r="67" spans="1:6" x14ac:dyDescent="0.25">
      <c r="F67" s="172"/>
    </row>
  </sheetData>
  <mergeCells count="25">
    <mergeCell ref="A63:D63"/>
    <mergeCell ref="A15:A16"/>
    <mergeCell ref="A45:A46"/>
    <mergeCell ref="A36:A37"/>
    <mergeCell ref="A24:A25"/>
    <mergeCell ref="A39:A40"/>
    <mergeCell ref="A48:A49"/>
    <mergeCell ref="A51:A52"/>
    <mergeCell ref="A54:A55"/>
    <mergeCell ref="A27:A28"/>
    <mergeCell ref="A30:A31"/>
    <mergeCell ref="A42:A43"/>
    <mergeCell ref="A21:A22"/>
    <mergeCell ref="A60:A61"/>
    <mergeCell ref="A18:A19"/>
    <mergeCell ref="A33:A34"/>
    <mergeCell ref="A57:A58"/>
    <mergeCell ref="AE13:AH13"/>
    <mergeCell ref="AA13:AC13"/>
    <mergeCell ref="M13:N13"/>
    <mergeCell ref="P13:Q13"/>
    <mergeCell ref="I13:J13"/>
    <mergeCell ref="R13:V13"/>
    <mergeCell ref="X13:Z13"/>
    <mergeCell ref="K12:L13"/>
  </mergeCells>
  <phoneticPr fontId="2" type="noConversion"/>
  <pageMargins left="0.5" right="0.5" top="0.48" bottom="0.25" header="0.25" footer="0.25"/>
  <pageSetup scale="7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3" manualBreakCount="3">
    <brk id="14" max="1048575" man="1"/>
    <brk id="22" max="1048575" man="1"/>
    <brk id="2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19" sqref="E19"/>
    </sheetView>
  </sheetViews>
  <sheetFormatPr defaultColWidth="9.140625" defaultRowHeight="12.75" x14ac:dyDescent="0.2"/>
  <cols>
    <col min="1" max="1" width="9.140625" style="59"/>
    <col min="2" max="3" width="18.140625" style="59" customWidth="1"/>
    <col min="4" max="5" width="8.85546875" style="59" customWidth="1"/>
    <col min="6" max="16384" width="9.140625" style="59"/>
  </cols>
  <sheetData>
    <row r="1" spans="1:4" s="58" customFormat="1" ht="63.75" customHeight="1" x14ac:dyDescent="0.2">
      <c r="A1" s="215" t="s">
        <v>84</v>
      </c>
      <c r="B1" s="216"/>
      <c r="C1" s="216"/>
      <c r="D1" s="216"/>
    </row>
    <row r="2" spans="1:4" ht="18.75" customHeight="1" x14ac:dyDescent="0.2">
      <c r="B2" s="60" t="s">
        <v>81</v>
      </c>
      <c r="C2" s="60" t="s">
        <v>82</v>
      </c>
    </row>
    <row r="3" spans="1:4" ht="27.75" customHeight="1" x14ac:dyDescent="0.2">
      <c r="B3" s="61"/>
      <c r="C3" s="61"/>
    </row>
    <row r="4" spans="1:4" ht="27.75" customHeight="1" x14ac:dyDescent="0.2">
      <c r="B4" s="62"/>
      <c r="C4" s="62"/>
    </row>
    <row r="5" spans="1:4" ht="27.75" customHeight="1" x14ac:dyDescent="0.2">
      <c r="B5" s="62"/>
      <c r="C5" s="62"/>
    </row>
    <row r="6" spans="1:4" ht="27.75" customHeight="1" x14ac:dyDescent="0.2">
      <c r="B6" s="62"/>
      <c r="C6" s="62"/>
    </row>
    <row r="7" spans="1:4" ht="27.75" customHeight="1" x14ac:dyDescent="0.2">
      <c r="B7" s="62"/>
      <c r="C7" s="62"/>
    </row>
    <row r="8" spans="1:4" ht="27.75" customHeight="1" x14ac:dyDescent="0.2">
      <c r="B8" s="62"/>
      <c r="C8" s="62"/>
    </row>
    <row r="9" spans="1:4" ht="27.75" customHeight="1" x14ac:dyDescent="0.2">
      <c r="B9" s="62"/>
      <c r="C9" s="62"/>
    </row>
    <row r="10" spans="1:4" ht="27.75" customHeight="1" x14ac:dyDescent="0.2">
      <c r="B10" s="62"/>
      <c r="C10" s="62"/>
    </row>
    <row r="11" spans="1:4" ht="27.75" customHeight="1" x14ac:dyDescent="0.2">
      <c r="B11" s="62"/>
      <c r="C11" s="62"/>
    </row>
    <row r="12" spans="1:4" ht="27.75" customHeight="1" x14ac:dyDescent="0.2">
      <c r="B12" s="62"/>
      <c r="C12" s="62"/>
    </row>
    <row r="13" spans="1:4" ht="27.75" customHeight="1" x14ac:dyDescent="0.2">
      <c r="B13" s="62"/>
      <c r="C13" s="62"/>
    </row>
    <row r="14" spans="1:4" ht="27.75" customHeight="1" x14ac:dyDescent="0.2">
      <c r="B14" s="62"/>
      <c r="C14" s="62"/>
    </row>
    <row r="15" spans="1:4" ht="27.75" customHeight="1" x14ac:dyDescent="0.2">
      <c r="B15" s="62"/>
      <c r="C15" s="62"/>
    </row>
    <row r="16" spans="1:4" ht="27.75" customHeight="1" x14ac:dyDescent="0.2">
      <c r="B16" s="62"/>
      <c r="C16" s="62"/>
    </row>
    <row r="17" spans="1:4" ht="27.75" customHeight="1" x14ac:dyDescent="0.2">
      <c r="A17" s="88"/>
      <c r="B17" s="88"/>
      <c r="C17" s="88"/>
      <c r="D17" s="88"/>
    </row>
    <row r="18" spans="1:4" ht="27.75" customHeight="1" x14ac:dyDescent="0.2">
      <c r="A18" s="88"/>
      <c r="B18" s="88"/>
      <c r="C18" s="88"/>
      <c r="D18" s="88"/>
    </row>
    <row r="19" spans="1:4" ht="27.75" customHeight="1" x14ac:dyDescent="0.2">
      <c r="A19" s="88"/>
      <c r="B19" s="88"/>
      <c r="C19" s="88"/>
      <c r="D19" s="88"/>
    </row>
    <row r="20" spans="1:4" ht="27.75" customHeight="1" x14ac:dyDescent="0.2">
      <c r="A20" s="88"/>
      <c r="B20" s="88"/>
      <c r="C20" s="88"/>
      <c r="D20" s="88"/>
    </row>
    <row r="21" spans="1:4" ht="27.75" customHeight="1" x14ac:dyDescent="0.2">
      <c r="A21" s="88"/>
      <c r="B21" s="88"/>
      <c r="C21" s="88"/>
      <c r="D21" s="88"/>
    </row>
    <row r="22" spans="1:4" ht="27.75" customHeight="1" x14ac:dyDescent="0.2">
      <c r="A22" s="88"/>
      <c r="B22" s="88"/>
      <c r="C22" s="88"/>
      <c r="D22" s="88"/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75" workbookViewId="0">
      <selection activeCell="B4" sqref="B4"/>
    </sheetView>
  </sheetViews>
  <sheetFormatPr defaultColWidth="9.140625" defaultRowHeight="15.75" x14ac:dyDescent="0.25"/>
  <cols>
    <col min="1" max="1" width="31.5703125" style="13" customWidth="1"/>
    <col min="2" max="5" width="12.7109375" style="13" customWidth="1"/>
    <col min="6" max="6" width="9.28515625" style="13" customWidth="1"/>
    <col min="7" max="12" width="12.7109375" style="13" customWidth="1"/>
    <col min="13" max="13" width="8.7109375" style="13" customWidth="1"/>
    <col min="14" max="20" width="16.85546875" style="13" customWidth="1"/>
    <col min="21" max="21" width="8.7109375" style="13" customWidth="1"/>
    <col min="22" max="25" width="17" style="13" customWidth="1"/>
    <col min="26" max="26" width="17" style="35" customWidth="1"/>
    <col min="27" max="27" width="7.7109375" style="13" bestFit="1" customWidth="1"/>
    <col min="28" max="31" width="18" style="13" customWidth="1"/>
    <col min="32" max="16384" width="9.140625" style="13"/>
  </cols>
  <sheetData>
    <row r="1" spans="1:31" ht="15.75" customHeight="1" x14ac:dyDescent="0.25">
      <c r="A1" s="11" t="s">
        <v>18</v>
      </c>
      <c r="B1" s="12"/>
      <c r="C1" s="236" t="s">
        <v>57</v>
      </c>
      <c r="D1" s="237"/>
      <c r="E1" s="237"/>
      <c r="F1" s="237"/>
      <c r="G1" s="237"/>
      <c r="H1" s="237"/>
      <c r="Z1" s="34"/>
      <c r="AA1" s="34"/>
    </row>
    <row r="2" spans="1:31" ht="15.75" customHeight="1" x14ac:dyDescent="0.25">
      <c r="A2" s="14" t="s">
        <v>19</v>
      </c>
      <c r="B2" s="15"/>
      <c r="C2" s="82" t="s">
        <v>108</v>
      </c>
      <c r="D2" s="83"/>
      <c r="E2" s="83"/>
      <c r="F2" s="83"/>
      <c r="G2" s="84"/>
      <c r="H2" s="86"/>
      <c r="I2" s="218" t="s">
        <v>30</v>
      </c>
      <c r="J2" s="219"/>
      <c r="Z2" s="36"/>
      <c r="AA2" s="34"/>
    </row>
    <row r="3" spans="1:31" s="18" customFormat="1" ht="27" customHeight="1" x14ac:dyDescent="0.2">
      <c r="A3" s="16" t="s">
        <v>20</v>
      </c>
      <c r="B3" s="17"/>
      <c r="C3" s="45" t="s">
        <v>26</v>
      </c>
      <c r="D3" s="85" t="s">
        <v>102</v>
      </c>
      <c r="E3" s="85"/>
      <c r="F3" s="85"/>
      <c r="G3" s="224" t="s">
        <v>28</v>
      </c>
      <c r="H3" s="226"/>
      <c r="I3" s="220"/>
      <c r="J3" s="221"/>
      <c r="K3" s="224" t="s">
        <v>33</v>
      </c>
      <c r="L3" s="226"/>
      <c r="N3" s="224" t="s">
        <v>36</v>
      </c>
      <c r="O3" s="226"/>
      <c r="P3" s="224" t="s">
        <v>110</v>
      </c>
      <c r="Q3" s="225"/>
      <c r="R3" s="225"/>
      <c r="S3" s="225"/>
      <c r="T3" s="226"/>
      <c r="V3" s="224" t="s">
        <v>89</v>
      </c>
      <c r="W3" s="226"/>
      <c r="X3" s="224" t="s">
        <v>49</v>
      </c>
      <c r="Y3" s="225"/>
      <c r="Z3" s="221"/>
      <c r="AA3" s="38"/>
      <c r="AB3" s="200" t="s">
        <v>90</v>
      </c>
      <c r="AC3" s="201"/>
      <c r="AD3" s="201"/>
      <c r="AE3" s="202"/>
    </row>
    <row r="4" spans="1:31" s="18" customFormat="1" ht="44.25" customHeight="1" thickBot="1" x14ac:dyDescent="0.25">
      <c r="A4" s="40" t="s">
        <v>1</v>
      </c>
      <c r="B4" s="41" t="s">
        <v>25</v>
      </c>
      <c r="C4" s="42" t="s">
        <v>27</v>
      </c>
      <c r="D4" s="41" t="s">
        <v>47</v>
      </c>
      <c r="E4" s="41" t="s">
        <v>107</v>
      </c>
      <c r="F4" s="41" t="s">
        <v>6</v>
      </c>
      <c r="G4" s="41" t="s">
        <v>29</v>
      </c>
      <c r="H4" s="41" t="s">
        <v>55</v>
      </c>
      <c r="I4" s="42" t="s">
        <v>31</v>
      </c>
      <c r="J4" s="42" t="s">
        <v>32</v>
      </c>
      <c r="K4" s="41" t="s">
        <v>34</v>
      </c>
      <c r="L4" s="41" t="s">
        <v>55</v>
      </c>
      <c r="M4" s="41" t="s">
        <v>6</v>
      </c>
      <c r="N4" s="42" t="s">
        <v>37</v>
      </c>
      <c r="O4" s="42" t="s">
        <v>38</v>
      </c>
      <c r="P4" s="41" t="s">
        <v>39</v>
      </c>
      <c r="Q4" s="41" t="s">
        <v>51</v>
      </c>
      <c r="R4" s="41" t="s">
        <v>41</v>
      </c>
      <c r="S4" s="41" t="s">
        <v>52</v>
      </c>
      <c r="T4" s="41" t="s">
        <v>53</v>
      </c>
      <c r="U4" s="41" t="s">
        <v>6</v>
      </c>
      <c r="V4" s="42" t="s">
        <v>54</v>
      </c>
      <c r="W4" s="42" t="s">
        <v>55</v>
      </c>
      <c r="X4" s="41" t="s">
        <v>48</v>
      </c>
      <c r="Y4" s="41" t="s">
        <v>50</v>
      </c>
      <c r="Z4" s="41" t="s">
        <v>56</v>
      </c>
      <c r="AA4" s="43" t="s">
        <v>6</v>
      </c>
      <c r="AB4" s="41" t="s">
        <v>91</v>
      </c>
      <c r="AC4" s="41" t="s">
        <v>100</v>
      </c>
      <c r="AD4" s="41" t="s">
        <v>99</v>
      </c>
      <c r="AE4" s="41" t="s">
        <v>94</v>
      </c>
    </row>
    <row r="5" spans="1:31" ht="19.5" customHeight="1" thickTop="1" x14ac:dyDescent="0.25">
      <c r="A5" s="213" t="s">
        <v>78</v>
      </c>
      <c r="B5" s="70"/>
      <c r="C5" s="70"/>
      <c r="D5" s="71"/>
      <c r="E5" s="70"/>
      <c r="F5" s="72" t="s">
        <v>0</v>
      </c>
      <c r="G5" s="73" t="s">
        <v>70</v>
      </c>
      <c r="H5" s="70" t="s">
        <v>71</v>
      </c>
      <c r="I5" s="73" t="s">
        <v>62</v>
      </c>
      <c r="J5" s="73" t="s">
        <v>72</v>
      </c>
      <c r="K5" s="70"/>
      <c r="L5" s="74" t="s">
        <v>77</v>
      </c>
      <c r="M5" s="72" t="s">
        <v>0</v>
      </c>
      <c r="N5" s="70" t="s">
        <v>73</v>
      </c>
      <c r="O5" s="70" t="s">
        <v>65</v>
      </c>
      <c r="P5" s="70" t="s">
        <v>74</v>
      </c>
      <c r="Q5" s="70" t="s">
        <v>75</v>
      </c>
      <c r="R5" s="70" t="s">
        <v>72</v>
      </c>
      <c r="S5" s="70" t="s">
        <v>71</v>
      </c>
      <c r="T5" s="74" t="s">
        <v>72</v>
      </c>
      <c r="U5" s="72" t="s">
        <v>0</v>
      </c>
      <c r="V5" s="74" t="s">
        <v>71</v>
      </c>
      <c r="W5" s="74" t="s">
        <v>71</v>
      </c>
      <c r="X5" s="71"/>
      <c r="Y5" s="74" t="s">
        <v>67</v>
      </c>
      <c r="Z5" s="70" t="s">
        <v>76</v>
      </c>
      <c r="AA5" s="72" t="s">
        <v>0</v>
      </c>
      <c r="AB5" s="64"/>
      <c r="AC5" s="64"/>
      <c r="AD5" s="64"/>
      <c r="AE5" s="64"/>
    </row>
    <row r="6" spans="1:31" ht="19.5" customHeight="1" x14ac:dyDescent="0.25">
      <c r="A6" s="214"/>
      <c r="B6" s="66"/>
      <c r="C6" s="66"/>
      <c r="D6" s="67"/>
      <c r="E6" s="66"/>
      <c r="F6" s="68" t="s">
        <v>7</v>
      </c>
      <c r="G6" s="66"/>
      <c r="H6" s="65"/>
      <c r="I6" s="66"/>
      <c r="J6" s="65"/>
      <c r="K6" s="66"/>
      <c r="L6" s="69"/>
      <c r="M6" s="68" t="s">
        <v>7</v>
      </c>
      <c r="N6" s="66"/>
      <c r="O6" s="66"/>
      <c r="P6" s="66"/>
      <c r="Q6" s="66"/>
      <c r="R6" s="66"/>
      <c r="S6" s="66"/>
      <c r="T6" s="69"/>
      <c r="U6" s="68" t="s">
        <v>7</v>
      </c>
      <c r="V6" s="69"/>
      <c r="W6" s="69"/>
      <c r="X6" s="67"/>
      <c r="Y6" s="69"/>
      <c r="Z6" s="66"/>
      <c r="AA6" s="68" t="s">
        <v>7</v>
      </c>
      <c r="AB6" s="66"/>
      <c r="AC6" s="66"/>
      <c r="AD6" s="66"/>
      <c r="AE6" s="66"/>
    </row>
    <row r="7" spans="1:31" ht="19.5" customHeight="1" thickBot="1" x14ac:dyDescent="0.3">
      <c r="A7" s="63" t="s">
        <v>79</v>
      </c>
      <c r="B7" s="75"/>
      <c r="C7" s="75"/>
      <c r="D7" s="76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5"/>
      <c r="Z7" s="75"/>
      <c r="AA7" s="77"/>
      <c r="AB7" s="75"/>
      <c r="AC7" s="75"/>
      <c r="AD7" s="75"/>
      <c r="AE7" s="75"/>
    </row>
    <row r="8" spans="1:31" ht="19.5" customHeight="1" x14ac:dyDescent="0.25">
      <c r="A8" s="231"/>
      <c r="B8" s="1"/>
      <c r="C8" s="1"/>
      <c r="D8" s="23"/>
      <c r="E8" s="1"/>
      <c r="F8" s="52" t="s">
        <v>0</v>
      </c>
      <c r="G8" s="1"/>
      <c r="H8" s="2"/>
      <c r="I8" s="1"/>
      <c r="J8" s="2"/>
      <c r="K8" s="1"/>
      <c r="L8" s="3"/>
      <c r="M8" s="52" t="s">
        <v>0</v>
      </c>
      <c r="N8" s="1"/>
      <c r="O8" s="1"/>
      <c r="P8" s="1"/>
      <c r="Q8" s="1"/>
      <c r="R8" s="1"/>
      <c r="S8" s="1"/>
      <c r="T8" s="3"/>
      <c r="U8" s="52" t="s">
        <v>0</v>
      </c>
      <c r="V8" s="3"/>
      <c r="W8" s="3"/>
      <c r="X8" s="23"/>
      <c r="Y8" s="3"/>
      <c r="Z8" s="1"/>
      <c r="AA8" s="52" t="s">
        <v>0</v>
      </c>
      <c r="AB8" s="1"/>
      <c r="AC8" s="1"/>
      <c r="AD8" s="1"/>
      <c r="AE8" s="1"/>
    </row>
    <row r="9" spans="1:31" ht="19.5" customHeight="1" x14ac:dyDescent="0.25">
      <c r="A9" s="205"/>
      <c r="B9" s="4"/>
      <c r="C9" s="4"/>
      <c r="D9" s="24"/>
      <c r="E9" s="4"/>
      <c r="F9" s="51" t="s">
        <v>7</v>
      </c>
      <c r="G9" s="4"/>
      <c r="H9" s="5"/>
      <c r="I9" s="4"/>
      <c r="J9" s="5"/>
      <c r="K9" s="4"/>
      <c r="L9" s="6"/>
      <c r="M9" s="51" t="s">
        <v>7</v>
      </c>
      <c r="N9" s="4"/>
      <c r="O9" s="4"/>
      <c r="P9" s="4"/>
      <c r="Q9" s="4"/>
      <c r="R9" s="4"/>
      <c r="S9" s="4"/>
      <c r="T9" s="6"/>
      <c r="U9" s="51" t="s">
        <v>7</v>
      </c>
      <c r="V9" s="6"/>
      <c r="W9" s="6"/>
      <c r="X9" s="24"/>
      <c r="Y9" s="6"/>
      <c r="Z9" s="4"/>
      <c r="AA9" s="51" t="s">
        <v>7</v>
      </c>
      <c r="AB9" s="1"/>
      <c r="AC9" s="1"/>
      <c r="AD9" s="1"/>
      <c r="AE9" s="1"/>
    </row>
    <row r="10" spans="1:31" ht="19.5" customHeight="1" x14ac:dyDescent="0.25">
      <c r="A10" s="7"/>
      <c r="B10" s="7"/>
      <c r="C10" s="7"/>
      <c r="D10" s="2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  <c r="Y10" s="7"/>
      <c r="Z10" s="7"/>
      <c r="AA10" s="33"/>
      <c r="AB10" s="7"/>
      <c r="AC10" s="7"/>
      <c r="AD10" s="7"/>
      <c r="AE10" s="7"/>
    </row>
    <row r="11" spans="1:31" ht="19.5" customHeight="1" x14ac:dyDescent="0.25">
      <c r="A11" s="203"/>
      <c r="B11" s="4"/>
      <c r="C11" s="4"/>
      <c r="D11" s="24"/>
      <c r="E11" s="4"/>
      <c r="F11" s="51" t="s">
        <v>0</v>
      </c>
      <c r="G11" s="4"/>
      <c r="H11" s="5"/>
      <c r="I11" s="4"/>
      <c r="J11" s="5"/>
      <c r="K11" s="4"/>
      <c r="L11" s="6"/>
      <c r="M11" s="51" t="s">
        <v>0</v>
      </c>
      <c r="N11" s="4"/>
      <c r="O11" s="4"/>
      <c r="P11" s="4"/>
      <c r="Q11" s="4"/>
      <c r="R11" s="4"/>
      <c r="S11" s="4"/>
      <c r="T11" s="6"/>
      <c r="U11" s="51" t="s">
        <v>0</v>
      </c>
      <c r="V11" s="6"/>
      <c r="W11" s="6"/>
      <c r="X11" s="24"/>
      <c r="Y11" s="6"/>
      <c r="Z11" s="4"/>
      <c r="AA11" s="51" t="s">
        <v>0</v>
      </c>
      <c r="AB11" s="4"/>
      <c r="AC11" s="4"/>
      <c r="AD11" s="4"/>
      <c r="AE11" s="4"/>
    </row>
    <row r="12" spans="1:31" ht="19.5" customHeight="1" x14ac:dyDescent="0.25">
      <c r="A12" s="205"/>
      <c r="B12" s="4"/>
      <c r="C12" s="4"/>
      <c r="D12" s="24"/>
      <c r="E12" s="4"/>
      <c r="F12" s="51" t="s">
        <v>7</v>
      </c>
      <c r="G12" s="4"/>
      <c r="H12" s="5"/>
      <c r="I12" s="4"/>
      <c r="J12" s="5"/>
      <c r="K12" s="4"/>
      <c r="L12" s="6"/>
      <c r="M12" s="51" t="s">
        <v>7</v>
      </c>
      <c r="N12" s="4"/>
      <c r="O12" s="4"/>
      <c r="P12" s="4"/>
      <c r="Q12" s="4"/>
      <c r="R12" s="4"/>
      <c r="S12" s="4"/>
      <c r="T12" s="6"/>
      <c r="U12" s="51" t="s">
        <v>7</v>
      </c>
      <c r="V12" s="6"/>
      <c r="W12" s="6"/>
      <c r="X12" s="24"/>
      <c r="Y12" s="6"/>
      <c r="Z12" s="4"/>
      <c r="AA12" s="51" t="s">
        <v>7</v>
      </c>
      <c r="AB12" s="4"/>
      <c r="AC12" s="4"/>
      <c r="AD12" s="4"/>
      <c r="AE12" s="4"/>
    </row>
    <row r="13" spans="1:31" ht="19.5" customHeight="1" x14ac:dyDescent="0.25">
      <c r="A13" s="7"/>
      <c r="B13" s="7"/>
      <c r="C13" s="7"/>
      <c r="D13" s="2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5"/>
      <c r="Y13" s="7"/>
      <c r="Z13" s="7"/>
      <c r="AA13" s="33"/>
      <c r="AB13" s="7"/>
      <c r="AC13" s="7"/>
      <c r="AD13" s="7"/>
      <c r="AE13" s="7"/>
    </row>
    <row r="14" spans="1:31" ht="19.5" customHeight="1" x14ac:dyDescent="0.25">
      <c r="A14" s="203"/>
      <c r="B14" s="4"/>
      <c r="C14" s="4"/>
      <c r="D14" s="24"/>
      <c r="E14" s="4"/>
      <c r="F14" s="51" t="s">
        <v>0</v>
      </c>
      <c r="G14" s="4"/>
      <c r="H14" s="5"/>
      <c r="I14" s="4"/>
      <c r="J14" s="5"/>
      <c r="K14" s="4"/>
      <c r="L14" s="6"/>
      <c r="M14" s="51" t="s">
        <v>0</v>
      </c>
      <c r="N14" s="4"/>
      <c r="O14" s="4"/>
      <c r="P14" s="4"/>
      <c r="Q14" s="4"/>
      <c r="R14" s="4"/>
      <c r="S14" s="4"/>
      <c r="T14" s="6"/>
      <c r="U14" s="51" t="s">
        <v>0</v>
      </c>
      <c r="V14" s="6"/>
      <c r="W14" s="6"/>
      <c r="X14" s="24"/>
      <c r="Y14" s="6"/>
      <c r="Z14" s="4"/>
      <c r="AA14" s="51" t="s">
        <v>0</v>
      </c>
      <c r="AB14" s="6"/>
      <c r="AC14" s="6"/>
      <c r="AD14" s="6"/>
      <c r="AE14" s="6"/>
    </row>
    <row r="15" spans="1:31" ht="19.5" customHeight="1" x14ac:dyDescent="0.25">
      <c r="A15" s="205"/>
      <c r="B15" s="4"/>
      <c r="C15" s="4"/>
      <c r="D15" s="24"/>
      <c r="E15" s="4"/>
      <c r="F15" s="51" t="s">
        <v>7</v>
      </c>
      <c r="G15" s="4"/>
      <c r="H15" s="5"/>
      <c r="I15" s="4"/>
      <c r="J15" s="5"/>
      <c r="K15" s="4"/>
      <c r="L15" s="6"/>
      <c r="M15" s="51" t="s">
        <v>7</v>
      </c>
      <c r="N15" s="4"/>
      <c r="O15" s="4"/>
      <c r="P15" s="4"/>
      <c r="Q15" s="4"/>
      <c r="R15" s="4"/>
      <c r="S15" s="4"/>
      <c r="T15" s="6"/>
      <c r="U15" s="51" t="s">
        <v>7</v>
      </c>
      <c r="V15" s="6"/>
      <c r="W15" s="6"/>
      <c r="X15" s="24"/>
      <c r="Y15" s="6"/>
      <c r="Z15" s="4"/>
      <c r="AA15" s="51" t="s">
        <v>7</v>
      </c>
      <c r="AB15" s="6"/>
      <c r="AC15" s="6"/>
      <c r="AD15" s="6"/>
      <c r="AE15" s="6"/>
    </row>
    <row r="16" spans="1:31" ht="19.5" customHeight="1" x14ac:dyDescent="0.25">
      <c r="A16" s="7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5"/>
      <c r="Y16" s="7"/>
      <c r="Z16" s="7"/>
      <c r="AA16" s="33"/>
      <c r="AB16" s="7"/>
      <c r="AC16" s="7"/>
      <c r="AD16" s="7"/>
      <c r="AE16" s="7"/>
    </row>
    <row r="17" spans="1:31" ht="19.5" customHeight="1" x14ac:dyDescent="0.25">
      <c r="A17" s="203"/>
      <c r="B17" s="4"/>
      <c r="C17" s="4"/>
      <c r="D17" s="24"/>
      <c r="E17" s="4"/>
      <c r="F17" s="51" t="s">
        <v>0</v>
      </c>
      <c r="G17" s="4"/>
      <c r="H17" s="5"/>
      <c r="I17" s="4"/>
      <c r="J17" s="5"/>
      <c r="K17" s="4"/>
      <c r="L17" s="6"/>
      <c r="M17" s="51" t="s">
        <v>0</v>
      </c>
      <c r="N17" s="4"/>
      <c r="O17" s="4"/>
      <c r="P17" s="4"/>
      <c r="Q17" s="4"/>
      <c r="R17" s="4"/>
      <c r="S17" s="4"/>
      <c r="T17" s="6"/>
      <c r="U17" s="51" t="s">
        <v>0</v>
      </c>
      <c r="V17" s="6"/>
      <c r="W17" s="6"/>
      <c r="X17" s="24"/>
      <c r="Y17" s="6"/>
      <c r="Z17" s="4"/>
      <c r="AA17" s="51" t="s">
        <v>0</v>
      </c>
      <c r="AB17" s="6"/>
      <c r="AC17" s="6"/>
      <c r="AD17" s="6"/>
      <c r="AE17" s="6"/>
    </row>
    <row r="18" spans="1:31" ht="19.5" customHeight="1" x14ac:dyDescent="0.25">
      <c r="A18" s="205"/>
      <c r="B18" s="4"/>
      <c r="C18" s="4"/>
      <c r="D18" s="24"/>
      <c r="E18" s="4"/>
      <c r="F18" s="51" t="s">
        <v>7</v>
      </c>
      <c r="G18" s="4"/>
      <c r="H18" s="5"/>
      <c r="I18" s="4"/>
      <c r="J18" s="5"/>
      <c r="K18" s="4"/>
      <c r="L18" s="6"/>
      <c r="M18" s="51" t="s">
        <v>7</v>
      </c>
      <c r="N18" s="4"/>
      <c r="O18" s="4"/>
      <c r="P18" s="4"/>
      <c r="Q18" s="4"/>
      <c r="R18" s="4"/>
      <c r="S18" s="4"/>
      <c r="T18" s="6"/>
      <c r="U18" s="51" t="s">
        <v>7</v>
      </c>
      <c r="V18" s="6"/>
      <c r="W18" s="6"/>
      <c r="X18" s="24"/>
      <c r="Y18" s="6"/>
      <c r="Z18" s="4"/>
      <c r="AA18" s="51" t="s">
        <v>7</v>
      </c>
      <c r="AB18" s="6"/>
      <c r="AC18" s="6"/>
      <c r="AD18" s="6"/>
      <c r="AE18" s="6"/>
    </row>
    <row r="19" spans="1:31" ht="19.5" customHeight="1" x14ac:dyDescent="0.25">
      <c r="A19" s="7"/>
      <c r="B19" s="7"/>
      <c r="C19" s="7"/>
      <c r="D19" s="2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5"/>
      <c r="Y19" s="7"/>
      <c r="Z19" s="7"/>
      <c r="AA19" s="33"/>
      <c r="AB19" s="7"/>
      <c r="AC19" s="7"/>
      <c r="AD19" s="7"/>
      <c r="AE19" s="7"/>
    </row>
    <row r="20" spans="1:31" ht="19.5" customHeight="1" x14ac:dyDescent="0.25">
      <c r="A20" s="203"/>
      <c r="B20" s="4"/>
      <c r="C20" s="4"/>
      <c r="D20" s="24"/>
      <c r="E20" s="4"/>
      <c r="F20" s="51" t="s">
        <v>0</v>
      </c>
      <c r="G20" s="4"/>
      <c r="H20" s="5"/>
      <c r="I20" s="4"/>
      <c r="J20" s="5"/>
      <c r="K20" s="4"/>
      <c r="L20" s="6"/>
      <c r="M20" s="51" t="s">
        <v>0</v>
      </c>
      <c r="N20" s="4"/>
      <c r="O20" s="4"/>
      <c r="P20" s="4"/>
      <c r="Q20" s="4"/>
      <c r="R20" s="4"/>
      <c r="S20" s="4"/>
      <c r="T20" s="6"/>
      <c r="U20" s="51" t="s">
        <v>0</v>
      </c>
      <c r="V20" s="6"/>
      <c r="W20" s="6"/>
      <c r="X20" s="24"/>
      <c r="Y20" s="6"/>
      <c r="Z20" s="4"/>
      <c r="AA20" s="51" t="s">
        <v>0</v>
      </c>
      <c r="AB20" s="6"/>
      <c r="AC20" s="6"/>
      <c r="AD20" s="6"/>
      <c r="AE20" s="6"/>
    </row>
    <row r="21" spans="1:31" ht="19.5" customHeight="1" x14ac:dyDescent="0.25">
      <c r="A21" s="205"/>
      <c r="B21" s="4"/>
      <c r="C21" s="4"/>
      <c r="D21" s="24"/>
      <c r="E21" s="4"/>
      <c r="F21" s="51" t="s">
        <v>7</v>
      </c>
      <c r="G21" s="4"/>
      <c r="H21" s="5"/>
      <c r="I21" s="4"/>
      <c r="J21" s="5"/>
      <c r="K21" s="4"/>
      <c r="L21" s="6"/>
      <c r="M21" s="51" t="s">
        <v>7</v>
      </c>
      <c r="N21" s="4"/>
      <c r="O21" s="4"/>
      <c r="P21" s="4"/>
      <c r="Q21" s="4"/>
      <c r="R21" s="4"/>
      <c r="S21" s="4"/>
      <c r="T21" s="6"/>
      <c r="U21" s="51" t="s">
        <v>7</v>
      </c>
      <c r="V21" s="6"/>
      <c r="W21" s="6"/>
      <c r="X21" s="24"/>
      <c r="Y21" s="6"/>
      <c r="Z21" s="4"/>
      <c r="AA21" s="51" t="s">
        <v>7</v>
      </c>
      <c r="AB21" s="6"/>
      <c r="AC21" s="6"/>
      <c r="AD21" s="6"/>
      <c r="AE21" s="6"/>
    </row>
    <row r="22" spans="1:31" ht="19.5" customHeight="1" x14ac:dyDescent="0.25">
      <c r="A22" s="7"/>
      <c r="B22" s="7"/>
      <c r="C22" s="7"/>
      <c r="D22" s="2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5"/>
      <c r="Y22" s="7"/>
      <c r="Z22" s="7"/>
      <c r="AA22" s="33"/>
      <c r="AB22" s="7"/>
      <c r="AC22" s="7"/>
      <c r="AD22" s="7"/>
      <c r="AE22" s="7"/>
    </row>
    <row r="23" spans="1:31" ht="19.5" customHeight="1" x14ac:dyDescent="0.25">
      <c r="A23" s="203"/>
      <c r="B23" s="4"/>
      <c r="C23" s="4"/>
      <c r="D23" s="24"/>
      <c r="E23" s="4"/>
      <c r="F23" s="51" t="s">
        <v>0</v>
      </c>
      <c r="G23" s="4"/>
      <c r="H23" s="5"/>
      <c r="I23" s="4"/>
      <c r="J23" s="5"/>
      <c r="K23" s="4"/>
      <c r="L23" s="6"/>
      <c r="M23" s="51" t="s">
        <v>0</v>
      </c>
      <c r="N23" s="4"/>
      <c r="O23" s="4"/>
      <c r="P23" s="4"/>
      <c r="Q23" s="4"/>
      <c r="R23" s="4"/>
      <c r="S23" s="4"/>
      <c r="T23" s="6"/>
      <c r="U23" s="51" t="s">
        <v>0</v>
      </c>
      <c r="V23" s="6"/>
      <c r="W23" s="6"/>
      <c r="X23" s="24"/>
      <c r="Y23" s="6"/>
      <c r="Z23" s="4"/>
      <c r="AA23" s="51" t="s">
        <v>0</v>
      </c>
      <c r="AB23" s="6"/>
      <c r="AC23" s="6"/>
      <c r="AD23" s="6"/>
      <c r="AE23" s="6"/>
    </row>
    <row r="24" spans="1:31" ht="19.5" customHeight="1" x14ac:dyDescent="0.25">
      <c r="A24" s="205"/>
      <c r="B24" s="4"/>
      <c r="C24" s="4"/>
      <c r="D24" s="24"/>
      <c r="E24" s="4"/>
      <c r="F24" s="51" t="s">
        <v>7</v>
      </c>
      <c r="G24" s="4"/>
      <c r="H24" s="5"/>
      <c r="I24" s="4"/>
      <c r="J24" s="5"/>
      <c r="K24" s="4"/>
      <c r="L24" s="6"/>
      <c r="M24" s="51" t="s">
        <v>7</v>
      </c>
      <c r="N24" s="4"/>
      <c r="O24" s="4"/>
      <c r="P24" s="4"/>
      <c r="Q24" s="4"/>
      <c r="R24" s="4"/>
      <c r="S24" s="4"/>
      <c r="T24" s="6"/>
      <c r="U24" s="51" t="s">
        <v>7</v>
      </c>
      <c r="V24" s="6"/>
      <c r="W24" s="6"/>
      <c r="X24" s="24"/>
      <c r="Y24" s="6"/>
      <c r="Z24" s="4"/>
      <c r="AA24" s="51" t="s">
        <v>7</v>
      </c>
      <c r="AB24" s="6"/>
      <c r="AC24" s="6"/>
      <c r="AD24" s="6"/>
      <c r="AE24" s="6"/>
    </row>
    <row r="25" spans="1:31" ht="19.5" customHeight="1" x14ac:dyDescent="0.25">
      <c r="A25" s="7"/>
      <c r="B25" s="7"/>
      <c r="C25" s="7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5"/>
      <c r="Y25" s="7"/>
      <c r="Z25" s="7"/>
      <c r="AA25" s="33"/>
      <c r="AB25" s="7"/>
      <c r="AC25" s="7"/>
      <c r="AD25" s="7"/>
      <c r="AE25" s="7"/>
    </row>
    <row r="26" spans="1:31" ht="19.5" customHeight="1" x14ac:dyDescent="0.25">
      <c r="A26" s="203"/>
      <c r="B26" s="4"/>
      <c r="C26" s="4"/>
      <c r="D26" s="24"/>
      <c r="E26" s="4"/>
      <c r="F26" s="51" t="s">
        <v>0</v>
      </c>
      <c r="G26" s="4"/>
      <c r="H26" s="5"/>
      <c r="I26" s="4"/>
      <c r="J26" s="5"/>
      <c r="K26" s="4"/>
      <c r="L26" s="6"/>
      <c r="M26" s="51" t="s">
        <v>0</v>
      </c>
      <c r="N26" s="4"/>
      <c r="O26" s="4"/>
      <c r="P26" s="4"/>
      <c r="Q26" s="4"/>
      <c r="R26" s="4"/>
      <c r="S26" s="4"/>
      <c r="T26" s="6"/>
      <c r="U26" s="51" t="s">
        <v>0</v>
      </c>
      <c r="V26" s="6"/>
      <c r="W26" s="6"/>
      <c r="X26" s="24"/>
      <c r="Y26" s="6"/>
      <c r="Z26" s="4"/>
      <c r="AA26" s="51" t="s">
        <v>0</v>
      </c>
      <c r="AB26" s="6"/>
      <c r="AC26" s="6"/>
      <c r="AD26" s="6"/>
      <c r="AE26" s="6"/>
    </row>
    <row r="27" spans="1:31" ht="19.5" customHeight="1" x14ac:dyDescent="0.25">
      <c r="A27" s="205"/>
      <c r="B27" s="4"/>
      <c r="C27" s="4"/>
      <c r="D27" s="24"/>
      <c r="E27" s="4"/>
      <c r="F27" s="51" t="s">
        <v>7</v>
      </c>
      <c r="G27" s="4"/>
      <c r="H27" s="5"/>
      <c r="I27" s="4"/>
      <c r="J27" s="5"/>
      <c r="K27" s="4"/>
      <c r="L27" s="6"/>
      <c r="M27" s="51" t="s">
        <v>7</v>
      </c>
      <c r="N27" s="4"/>
      <c r="O27" s="4"/>
      <c r="P27" s="4"/>
      <c r="Q27" s="4"/>
      <c r="R27" s="4"/>
      <c r="S27" s="4"/>
      <c r="T27" s="6"/>
      <c r="U27" s="51" t="s">
        <v>7</v>
      </c>
      <c r="V27" s="6"/>
      <c r="W27" s="6"/>
      <c r="X27" s="24"/>
      <c r="Y27" s="6"/>
      <c r="Z27" s="4"/>
      <c r="AA27" s="51" t="s">
        <v>7</v>
      </c>
      <c r="AB27" s="6"/>
      <c r="AC27" s="6"/>
      <c r="AD27" s="6"/>
      <c r="AE27" s="6"/>
    </row>
    <row r="28" spans="1:31" ht="19.5" customHeight="1" x14ac:dyDescent="0.25">
      <c r="A28" s="7"/>
      <c r="B28" s="7"/>
      <c r="C28" s="7"/>
      <c r="D28" s="2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5"/>
      <c r="Y28" s="7"/>
      <c r="Z28" s="7"/>
      <c r="AA28" s="33"/>
      <c r="AB28" s="7"/>
      <c r="AC28" s="7"/>
      <c r="AD28" s="7"/>
      <c r="AE28" s="7"/>
    </row>
    <row r="29" spans="1:31" ht="19.5" customHeight="1" x14ac:dyDescent="0.25">
      <c r="A29" s="203"/>
      <c r="B29" s="4"/>
      <c r="C29" s="4"/>
      <c r="D29" s="24"/>
      <c r="E29" s="4"/>
      <c r="F29" s="51" t="s">
        <v>0</v>
      </c>
      <c r="G29" s="4"/>
      <c r="H29" s="5"/>
      <c r="I29" s="4"/>
      <c r="J29" s="5"/>
      <c r="K29" s="4"/>
      <c r="L29" s="6"/>
      <c r="M29" s="51" t="s">
        <v>0</v>
      </c>
      <c r="N29" s="4"/>
      <c r="O29" s="4"/>
      <c r="P29" s="4"/>
      <c r="Q29" s="4"/>
      <c r="R29" s="4"/>
      <c r="S29" s="4"/>
      <c r="T29" s="6"/>
      <c r="U29" s="51" t="s">
        <v>0</v>
      </c>
      <c r="V29" s="6"/>
      <c r="W29" s="6"/>
      <c r="X29" s="24"/>
      <c r="Y29" s="6"/>
      <c r="Z29" s="4"/>
      <c r="AA29" s="51" t="s">
        <v>0</v>
      </c>
      <c r="AB29" s="6"/>
      <c r="AC29" s="6"/>
      <c r="AD29" s="6"/>
      <c r="AE29" s="6"/>
    </row>
    <row r="30" spans="1:31" ht="19.5" customHeight="1" x14ac:dyDescent="0.25">
      <c r="A30" s="205"/>
      <c r="B30" s="4"/>
      <c r="C30" s="4"/>
      <c r="D30" s="24"/>
      <c r="E30" s="4"/>
      <c r="F30" s="51" t="s">
        <v>7</v>
      </c>
      <c r="G30" s="4"/>
      <c r="H30" s="5"/>
      <c r="I30" s="4"/>
      <c r="J30" s="5"/>
      <c r="K30" s="4"/>
      <c r="L30" s="6"/>
      <c r="M30" s="51" t="s">
        <v>7</v>
      </c>
      <c r="N30" s="4"/>
      <c r="O30" s="4"/>
      <c r="P30" s="4"/>
      <c r="Q30" s="4"/>
      <c r="R30" s="4"/>
      <c r="S30" s="4"/>
      <c r="T30" s="6"/>
      <c r="U30" s="51" t="s">
        <v>7</v>
      </c>
      <c r="V30" s="6"/>
      <c r="W30" s="6"/>
      <c r="X30" s="24"/>
      <c r="Y30" s="6"/>
      <c r="Z30" s="4"/>
      <c r="AA30" s="51" t="s">
        <v>7</v>
      </c>
      <c r="AB30" s="6"/>
      <c r="AC30" s="6"/>
      <c r="AD30" s="6"/>
      <c r="AE30" s="6"/>
    </row>
    <row r="31" spans="1:31" ht="19.5" customHeight="1" x14ac:dyDescent="0.25">
      <c r="A31" s="19"/>
      <c r="B31" s="7"/>
      <c r="C31" s="7"/>
      <c r="D31" s="2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5"/>
      <c r="Y31" s="7"/>
      <c r="Z31" s="7"/>
      <c r="AA31" s="33"/>
      <c r="AB31" s="7"/>
      <c r="AC31" s="7"/>
      <c r="AD31" s="7"/>
      <c r="AE31" s="7"/>
    </row>
    <row r="32" spans="1:31" ht="19.5" customHeight="1" x14ac:dyDescent="0.25">
      <c r="A32" s="203"/>
      <c r="B32" s="4"/>
      <c r="C32" s="4"/>
      <c r="D32" s="24"/>
      <c r="E32" s="4"/>
      <c r="F32" s="51" t="s">
        <v>0</v>
      </c>
      <c r="G32" s="4"/>
      <c r="H32" s="5"/>
      <c r="I32" s="4"/>
      <c r="J32" s="5"/>
      <c r="K32" s="4"/>
      <c r="L32" s="6"/>
      <c r="M32" s="51" t="s">
        <v>0</v>
      </c>
      <c r="N32" s="4"/>
      <c r="O32" s="4"/>
      <c r="P32" s="4"/>
      <c r="Q32" s="4"/>
      <c r="R32" s="4"/>
      <c r="S32" s="4"/>
      <c r="T32" s="6"/>
      <c r="U32" s="51" t="s">
        <v>0</v>
      </c>
      <c r="V32" s="6"/>
      <c r="W32" s="6"/>
      <c r="X32" s="24"/>
      <c r="Y32" s="6"/>
      <c r="Z32" s="4"/>
      <c r="AA32" s="51" t="s">
        <v>0</v>
      </c>
      <c r="AB32" s="6"/>
      <c r="AC32" s="6"/>
      <c r="AD32" s="6"/>
      <c r="AE32" s="6"/>
    </row>
    <row r="33" spans="1:31" ht="19.5" customHeight="1" thickBot="1" x14ac:dyDescent="0.3">
      <c r="A33" s="238"/>
      <c r="B33" s="8"/>
      <c r="C33" s="8"/>
      <c r="D33" s="26"/>
      <c r="E33" s="8"/>
      <c r="F33" s="51" t="s">
        <v>7</v>
      </c>
      <c r="G33" s="8"/>
      <c r="H33" s="9"/>
      <c r="I33" s="8"/>
      <c r="J33" s="9"/>
      <c r="K33" s="8"/>
      <c r="L33" s="10"/>
      <c r="M33" s="51" t="s">
        <v>7</v>
      </c>
      <c r="N33" s="8"/>
      <c r="O33" s="8"/>
      <c r="P33" s="8"/>
      <c r="Q33" s="8"/>
      <c r="R33" s="8"/>
      <c r="S33" s="8"/>
      <c r="T33" s="10"/>
      <c r="U33" s="51" t="s">
        <v>7</v>
      </c>
      <c r="V33" s="21"/>
      <c r="W33" s="39"/>
      <c r="X33" s="26"/>
      <c r="Y33" s="10"/>
      <c r="Z33" s="8"/>
      <c r="AA33" s="51" t="s">
        <v>7</v>
      </c>
      <c r="AB33" s="10"/>
      <c r="AC33" s="10"/>
      <c r="AD33" s="10"/>
      <c r="AE33" s="26"/>
    </row>
    <row r="34" spans="1:31" ht="19.5" customHeight="1" thickTop="1" x14ac:dyDescent="0.25">
      <c r="A34" s="46" t="s">
        <v>87</v>
      </c>
      <c r="B34" s="47"/>
      <c r="C34" s="47"/>
      <c r="D34" s="27">
        <f>D8+D11+D14+D17+D20+D23+D26+D29+D32</f>
        <v>0</v>
      </c>
      <c r="E34" s="47"/>
      <c r="F34" s="50" t="s">
        <v>0</v>
      </c>
      <c r="G34" s="47"/>
      <c r="H34" s="47"/>
      <c r="I34" s="47"/>
      <c r="J34" s="47"/>
      <c r="K34" s="47"/>
      <c r="L34" s="55"/>
      <c r="M34" s="50" t="s">
        <v>0</v>
      </c>
      <c r="N34" s="47"/>
      <c r="O34" s="47"/>
      <c r="P34" s="47"/>
      <c r="Q34" s="47"/>
      <c r="R34" s="47"/>
      <c r="S34" s="47"/>
      <c r="T34" s="55"/>
      <c r="U34" s="51" t="s">
        <v>0</v>
      </c>
      <c r="V34" s="57"/>
      <c r="W34" s="57"/>
      <c r="X34" s="27">
        <f>X8+X11+X14+X17+X20+X23+X26+X29+X32</f>
        <v>0</v>
      </c>
      <c r="Y34" s="47"/>
      <c r="Z34" s="47"/>
      <c r="AA34" s="50" t="s">
        <v>0</v>
      </c>
      <c r="AB34" s="47"/>
      <c r="AC34" s="47"/>
      <c r="AD34" s="47"/>
      <c r="AE34" s="27">
        <f>AE8+AE11+AE14+AE17+AE20+AE23+AE26+AE29+AE32</f>
        <v>0</v>
      </c>
    </row>
    <row r="35" spans="1:31" ht="19.5" customHeight="1" x14ac:dyDescent="0.25">
      <c r="A35" s="48"/>
      <c r="B35" s="48"/>
      <c r="C35" s="48"/>
      <c r="D35" s="24">
        <f>D9+D12+D15+D18+D21+D24+D27+D30+D33</f>
        <v>0</v>
      </c>
      <c r="E35" s="48"/>
      <c r="F35" s="51" t="s">
        <v>7</v>
      </c>
      <c r="G35" s="48"/>
      <c r="H35" s="48"/>
      <c r="I35" s="48"/>
      <c r="J35" s="48"/>
      <c r="K35" s="48"/>
      <c r="L35" s="56"/>
      <c r="M35" s="51" t="s">
        <v>7</v>
      </c>
      <c r="N35" s="48"/>
      <c r="O35" s="48"/>
      <c r="P35" s="48"/>
      <c r="Q35" s="48"/>
      <c r="R35" s="48"/>
      <c r="S35" s="48"/>
      <c r="T35" s="56"/>
      <c r="U35" s="51" t="s">
        <v>7</v>
      </c>
      <c r="V35" s="51"/>
      <c r="W35" s="51"/>
      <c r="X35" s="24">
        <f>X9+X12+X15+X18+X21+X24+X27+X30+X33</f>
        <v>0</v>
      </c>
      <c r="Y35" s="48"/>
      <c r="Z35" s="48"/>
      <c r="AA35" s="51" t="s">
        <v>7</v>
      </c>
      <c r="AB35" s="48"/>
      <c r="AC35" s="48"/>
      <c r="AD35" s="48"/>
      <c r="AE35" s="24">
        <f>AE9+AE12+AE15+AE18+AE21+AE24+AE27+AE30+AE33</f>
        <v>0</v>
      </c>
    </row>
    <row r="36" spans="1:31" x14ac:dyDescent="0.25">
      <c r="A36" s="22" t="s">
        <v>88</v>
      </c>
      <c r="Z36" s="81"/>
      <c r="AA36" s="81"/>
      <c r="AB36" s="81"/>
    </row>
  </sheetData>
  <mergeCells count="19">
    <mergeCell ref="AB3:AE3"/>
    <mergeCell ref="A32:A33"/>
    <mergeCell ref="A17:A18"/>
    <mergeCell ref="A20:A21"/>
    <mergeCell ref="A23:A24"/>
    <mergeCell ref="A26:A27"/>
    <mergeCell ref="C1:H1"/>
    <mergeCell ref="A11:A12"/>
    <mergeCell ref="A29:A30"/>
    <mergeCell ref="X3:Z3"/>
    <mergeCell ref="P3:T3"/>
    <mergeCell ref="V3:W3"/>
    <mergeCell ref="A14:A15"/>
    <mergeCell ref="I2:J3"/>
    <mergeCell ref="K3:L3"/>
    <mergeCell ref="N3:O3"/>
    <mergeCell ref="G3:H3"/>
    <mergeCell ref="A5:A6"/>
    <mergeCell ref="A8:A9"/>
  </mergeCells>
  <phoneticPr fontId="2" type="noConversion"/>
  <pageMargins left="0.5" right="0.5" top="0.23" bottom="0.25" header="0.25" footer="0.25"/>
  <pageSetup scale="7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3" manualBreakCount="3">
    <brk id="12" max="1048575" man="1"/>
    <brk id="20" max="1048575" man="1"/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5" sqref="B15"/>
    </sheetView>
  </sheetViews>
  <sheetFormatPr defaultColWidth="9.140625" defaultRowHeight="12.75" x14ac:dyDescent="0.2"/>
  <cols>
    <col min="1" max="1" width="9.140625" style="59"/>
    <col min="2" max="3" width="18.140625" style="59" customWidth="1"/>
    <col min="4" max="5" width="8.85546875" style="59" customWidth="1"/>
    <col min="6" max="16384" width="9.140625" style="59"/>
  </cols>
  <sheetData>
    <row r="1" spans="1:4" s="58" customFormat="1" ht="63.75" customHeight="1" x14ac:dyDescent="0.2">
      <c r="A1" s="215" t="s">
        <v>85</v>
      </c>
      <c r="B1" s="216"/>
      <c r="C1" s="216"/>
      <c r="D1" s="216"/>
    </row>
    <row r="2" spans="1:4" ht="18.75" customHeight="1" x14ac:dyDescent="0.2">
      <c r="B2" s="60" t="s">
        <v>81</v>
      </c>
      <c r="C2" s="60" t="s">
        <v>82</v>
      </c>
    </row>
    <row r="3" spans="1:4" ht="27.75" customHeight="1" x14ac:dyDescent="0.2">
      <c r="B3" s="61"/>
      <c r="C3" s="61"/>
    </row>
    <row r="4" spans="1:4" ht="27.75" customHeight="1" x14ac:dyDescent="0.2">
      <c r="B4" s="62"/>
      <c r="C4" s="62"/>
    </row>
    <row r="5" spans="1:4" ht="27.75" customHeight="1" x14ac:dyDescent="0.2">
      <c r="B5" s="62"/>
      <c r="C5" s="62"/>
    </row>
    <row r="6" spans="1:4" ht="27.75" customHeight="1" x14ac:dyDescent="0.2">
      <c r="B6" s="62"/>
      <c r="C6" s="62"/>
    </row>
    <row r="7" spans="1:4" ht="27.75" customHeight="1" x14ac:dyDescent="0.2">
      <c r="B7" s="62"/>
      <c r="C7" s="62"/>
    </row>
    <row r="8" spans="1:4" ht="27.75" customHeight="1" x14ac:dyDescent="0.2">
      <c r="B8" s="62"/>
      <c r="C8" s="62"/>
    </row>
    <row r="9" spans="1:4" ht="27.75" customHeight="1" x14ac:dyDescent="0.2">
      <c r="B9" s="62"/>
      <c r="C9" s="62"/>
    </row>
    <row r="10" spans="1:4" ht="27.75" customHeight="1" x14ac:dyDescent="0.2">
      <c r="B10" s="62"/>
      <c r="C10" s="62"/>
    </row>
    <row r="11" spans="1:4" ht="27.75" customHeight="1" x14ac:dyDescent="0.2">
      <c r="B11" s="62"/>
      <c r="C11" s="62"/>
    </row>
    <row r="12" spans="1:4" ht="27.75" customHeight="1" x14ac:dyDescent="0.2">
      <c r="B12" s="62"/>
      <c r="C12" s="62"/>
    </row>
    <row r="13" spans="1:4" ht="27.75" customHeight="1" x14ac:dyDescent="0.2">
      <c r="B13" s="62"/>
      <c r="C13" s="62"/>
    </row>
    <row r="14" spans="1:4" ht="27.75" customHeight="1" x14ac:dyDescent="0.2">
      <c r="B14" s="62"/>
      <c r="C14" s="62"/>
    </row>
    <row r="15" spans="1:4" ht="27.75" customHeight="1" x14ac:dyDescent="0.2">
      <c r="B15" s="62"/>
      <c r="C15" s="62"/>
    </row>
    <row r="16" spans="1:4" ht="27.75" customHeight="1" x14ac:dyDescent="0.2">
      <c r="B16" s="62"/>
      <c r="C16" s="62"/>
    </row>
    <row r="17" spans="1:3" ht="27.75" customHeight="1" x14ac:dyDescent="0.2">
      <c r="A17" s="88"/>
      <c r="B17" s="88"/>
      <c r="C17" s="88"/>
    </row>
    <row r="18" spans="1:3" ht="27.75" customHeight="1" x14ac:dyDescent="0.2">
      <c r="A18" s="88"/>
      <c r="B18" s="88"/>
      <c r="C18" s="88"/>
    </row>
    <row r="19" spans="1:3" ht="27.75" customHeight="1" x14ac:dyDescent="0.2">
      <c r="A19" s="88"/>
      <c r="B19" s="88"/>
      <c r="C19" s="88"/>
    </row>
    <row r="20" spans="1:3" ht="27.75" customHeight="1" x14ac:dyDescent="0.2">
      <c r="A20" s="88"/>
      <c r="B20" s="88"/>
      <c r="C20" s="88"/>
    </row>
    <row r="21" spans="1:3" ht="27.75" customHeight="1" x14ac:dyDescent="0.2">
      <c r="B21" s="61"/>
      <c r="C21" s="61"/>
    </row>
    <row r="22" spans="1:3" ht="27.75" customHeight="1" x14ac:dyDescent="0.2">
      <c r="B22" s="62"/>
      <c r="C22" s="62"/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Fournitures</vt:lpstr>
      <vt:lpstr>Approb-Fournitures</vt:lpstr>
      <vt:lpstr>Travaux</vt:lpstr>
      <vt:lpstr>Approb-Travaux</vt:lpstr>
      <vt:lpstr>Consultants</vt:lpstr>
      <vt:lpstr>Approb-Consultants</vt:lpstr>
      <vt:lpstr>Consultants 2</vt:lpstr>
      <vt:lpstr>Approb-Consultants 2</vt:lpstr>
      <vt:lpstr>Consultants!Print_Area</vt:lpstr>
      <vt:lpstr>'Consultants 2'!Print_Area</vt:lpstr>
      <vt:lpstr>Fournitures!Print_Area</vt:lpstr>
      <vt:lpstr>Consultants!Print_Titles</vt:lpstr>
      <vt:lpstr>'Consultants 2'!Print_Titles</vt:lpstr>
      <vt:lpstr>Fournitures!Print_Titles</vt:lpstr>
      <vt:lpstr>Travaux!Print_Titles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AF2PE</dc:creator>
  <cp:lastModifiedBy>Aminata Ndiaye Bob</cp:lastModifiedBy>
  <cp:lastPrinted>2004-09-04T14:13:34Z</cp:lastPrinted>
  <dcterms:created xsi:type="dcterms:W3CDTF">1999-05-11T18:48:49Z</dcterms:created>
  <dcterms:modified xsi:type="dcterms:W3CDTF">2014-09-26T16:54:00Z</dcterms:modified>
</cp:coreProperties>
</file>